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ПФХД стр 1_3" sheetId="1" r:id="rId1"/>
    <sheet name="ПФХД стр 4_5" sheetId="2" r:id="rId2"/>
    <sheet name="поступления" sheetId="3" r:id="rId3"/>
    <sheet name="стр.1_2" sheetId="4" r:id="rId4"/>
    <sheet name="стр 3-4" sheetId="5" r:id="rId5"/>
    <sheet name="стр.6_7" sheetId="6" r:id="rId6"/>
    <sheet name="стр.9_11" sheetId="7" r:id="rId7"/>
    <sheet name="стр.17_18" sheetId="8" r:id="rId8"/>
    <sheet name="стр.20" sheetId="9" r:id="rId9"/>
    <sheet name="стр.21_23" sheetId="10" r:id="rId10"/>
    <sheet name="стр.24" sheetId="11" r:id="rId11"/>
    <sheet name="стр.25" sheetId="12" r:id="rId12"/>
    <sheet name="стр.26" sheetId="13" r:id="rId13"/>
  </sheets>
  <definedNames>
    <definedName name="_xlnm.Print_Titles" localSheetId="3">'стр.1_2'!$8:$11</definedName>
    <definedName name="_xlnm.Print_Titles" localSheetId="7">'стр.17_18'!$5:$8</definedName>
    <definedName name="_xlnm.Print_Titles" localSheetId="8">'стр.20'!$4:$7</definedName>
    <definedName name="_xlnm.Print_Titles" localSheetId="5">'стр.6_7'!$3:$6</definedName>
    <definedName name="_xlnm.Print_Area" localSheetId="2">'поступления'!$A$1:$GE$54</definedName>
    <definedName name="_xlnm.Print_Area" localSheetId="0">'ПФХД стр 1_3'!$D$79:$L$96</definedName>
    <definedName name="_xlnm.Print_Area" localSheetId="1">'ПФХД стр 4_5'!$A$3:$DB$19</definedName>
    <definedName name="_xlnm.Print_Area" localSheetId="3">'стр.1_2'!$A$1:$EC$19</definedName>
    <definedName name="_xlnm.Print_Area" localSheetId="7">'стр.17_18'!$A$1:$DT$18</definedName>
    <definedName name="_xlnm.Print_Area" localSheetId="8">'стр.20'!$A$1:$AR$15</definedName>
    <definedName name="_xlnm.Print_Area" localSheetId="9">'стр.21_23'!$A$1:$I$42</definedName>
    <definedName name="_xlnm.Print_Area" localSheetId="10">'стр.24'!$A$1:$J$28</definedName>
    <definedName name="_xlnm.Print_Area" localSheetId="11">'стр.25'!$A$1:$J$15</definedName>
    <definedName name="_xlnm.Print_Area" localSheetId="12">'стр.26'!$A$1:$K$15</definedName>
    <definedName name="_xlnm.Print_Area" localSheetId="5">'стр.6_7'!$A$3:$I$22</definedName>
    <definedName name="_xlnm.Print_Area" localSheetId="6">'стр.9_11'!$A$1:$DU$64</definedName>
  </definedNames>
  <calcPr fullCalcOnLoad="1"/>
</workbook>
</file>

<file path=xl/sharedStrings.xml><?xml version="1.0" encoding="utf-8"?>
<sst xmlns="http://schemas.openxmlformats.org/spreadsheetml/2006/main" count="1783" uniqueCount="575">
  <si>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</si>
  <si>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</si>
  <si>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</si>
  <si>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</si>
  <si>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</si>
  <si>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</si>
  <si>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</si>
  <si>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</si>
  <si>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</si>
  <si>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</si>
  <si>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</si>
  <si>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</si>
  <si>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</si>
  <si>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</si>
  <si>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</si>
  <si>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</si>
  <si>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</si>
  <si>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</si>
  <si>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</si>
  <si>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</si>
  <si>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</si>
  <si>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</si>
  <si>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</si>
  <si>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</si>
  <si>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</si>
  <si>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</si>
  <si>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</si>
  <si>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</si>
  <si>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</si>
  <si>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</si>
  <si>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</si>
  <si>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</si>
  <si>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</si>
  <si>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</si>
  <si>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</si>
  <si>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</si>
  <si>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</si>
  <si>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</si>
  <si>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</si>
  <si>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</si>
  <si>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</si>
  <si>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</si>
  <si>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</si>
  <si>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</si>
  <si>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</si>
  <si>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</si>
  <si>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</si>
  <si>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</si>
  <si>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</si>
  <si>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</si>
  <si>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</si>
  <si>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</si>
  <si>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</si>
  <si>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</si>
  <si>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</si>
  <si>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</si>
  <si>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</si>
  <si>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</si>
  <si>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</si>
  <si>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</si>
  <si>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</si>
  <si>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</si>
  <si>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</si>
  <si>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</si>
  <si>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</si>
  <si>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</si>
  <si>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</si>
  <si>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</si>
  <si>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</si>
  <si>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</si>
  <si>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</si>
  <si>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</si>
  <si>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</si>
  <si>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</si>
  <si>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</si>
  <si>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</si>
  <si>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</si>
  <si>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</si>
  <si>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</si>
  <si>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</si>
  <si>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</si>
  <si>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</si>
  <si>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</si>
  <si>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</si>
  <si>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</si>
  <si>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</si>
  <si>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</si>
  <si>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</si>
  <si>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</si>
  <si>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</si>
  <si>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</si>
  <si>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</si>
  <si>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</si>
  <si>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</si>
  <si>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</si>
  <si>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</si>
  <si>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</si>
  <si>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</si>
  <si>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</si>
  <si>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</si>
  <si>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</si>
  <si>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</si>
  <si>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</si>
  <si>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</si>
  <si>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</si>
  <si>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</si>
  <si>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</si>
  <si>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</si>
  <si>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</si>
  <si>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</si>
  <si>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</si>
  <si>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</si>
  <si>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</si>
  <si>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</si>
  <si>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</si>
  <si>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</si>
  <si>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</si>
  <si>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</si>
  <si>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</si>
  <si>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</si>
  <si>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</si>
  <si>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</si>
  <si>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</si>
  <si>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</si>
  <si>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</si>
  <si>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</si>
  <si>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</si>
  <si>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</si>
  <si>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</si>
  <si>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</si>
  <si>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</si>
  <si>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</si>
  <si>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</si>
  <si>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</si>
  <si>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</si>
  <si>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</si>
  <si>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</si>
  <si>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</si>
  <si>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</si>
  <si>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</si>
  <si>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</si>
  <si>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</si>
  <si>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</si>
  <si>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</si>
  <si>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</si>
  <si>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</si>
  <si>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</si>
  <si>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</si>
  <si>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</si>
  <si>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</si>
  <si>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</si>
  <si>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</si>
  <si>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</si>
  <si>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</si>
  <si>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</si>
  <si>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</si>
  <si>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</si>
  <si>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</si>
  <si>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</si>
  <si>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</si>
  <si>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</si>
  <si>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</si>
  <si>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</si>
  <si>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</si>
  <si>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</si>
  <si>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</si>
  <si>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</si>
  <si>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</si>
  <si>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</si>
  <si>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</si>
  <si>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</si>
  <si>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</si>
  <si>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</si>
  <si>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</si>
  <si>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</si>
  <si>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</si>
  <si>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</si>
  <si>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</si>
  <si>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</si>
  <si>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</si>
  <si>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</si>
  <si>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</si>
  <si>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</si>
  <si>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</si>
  <si>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</si>
  <si>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</si>
  <si>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</si>
  <si>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</si>
  <si>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</si>
  <si>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</si>
  <si>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</si>
  <si>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</si>
  <si>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</si>
  <si>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</si>
  <si>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</si>
  <si>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</si>
  <si>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</si>
  <si>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</si>
  <si>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</si>
  <si>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</si>
  <si>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</si>
  <si>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</si>
  <si>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</si>
  <si>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</si>
  <si>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</si>
  <si>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</si>
  <si>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</si>
  <si>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</si>
  <si>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</si>
  <si>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</si>
  <si>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</si>
  <si>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</si>
  <si>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</si>
  <si>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</si>
  <si>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</si>
  <si>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</si>
  <si>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</si>
  <si>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</si>
  <si>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</si>
  <si>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</si>
  <si>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 xml:space="preserve">         Штрафы за нарушение законодательства о налогах и сборах, законодательства о страховых взносах</t>
  </si>
  <si>
    <t>1.1.2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</si>
  <si>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</si>
  <si>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</si>
  <si>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</si>
  <si>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</si>
  <si>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</si>
  <si>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</si>
  <si>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</si>
  <si>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</si>
  <si>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</si>
  <si>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</si>
  <si>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</si>
  <si>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</si>
  <si>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</si>
  <si>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</si>
  <si>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</si>
  <si>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</si>
  <si>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</si>
  <si>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</si>
  <si>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</si>
  <si>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</si>
  <si>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</si>
  <si>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</si>
  <si>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</si>
  <si>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</si>
  <si>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</si>
  <si>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</si>
  <si>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</si>
  <si>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</si>
  <si>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</si>
  <si>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</si>
  <si>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</si>
  <si>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1.1.5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</si>
  <si>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</si>
  <si>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</si>
  <si>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</si>
  <si>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</si>
  <si>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</si>
  <si>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1.5</t>
  </si>
  <si>
    <t>предметы интерьера</t>
  </si>
  <si>
    <t>1.6</t>
  </si>
  <si>
    <t>оборудование для учебного процесса</t>
  </si>
  <si>
    <t>Сертификат:</t>
  </si>
  <si>
    <t>Утверждаю</t>
  </si>
  <si>
    <t>Серийный номер сертификата:714004DD3A741F3C12CD3C2C7698B5DD</t>
  </si>
  <si>
    <t>Заведующий</t>
  </si>
  <si>
    <t>Субъект сертификата:Кузенкова Ольга Анатольевна</t>
  </si>
  <si>
    <t>(наименование должности уполномоченного лица)</t>
  </si>
  <si>
    <t>Действителен с:16.03.2023 08:30</t>
  </si>
  <si>
    <t>Муниципальное дошкольное образовательное учреждение "Детский сад комбинированного вида №59" д.Новое Девяткино</t>
  </si>
  <si>
    <t>Действителен по:08.06.2024 08:30</t>
  </si>
  <si>
    <t>(наименование органа - учредителя (учреждения)</t>
  </si>
  <si>
    <t>____________               О.А.Кузенкова</t>
  </si>
  <si>
    <t xml:space="preserve">      (подпись)</t>
  </si>
  <si>
    <t xml:space="preserve">       (расшифровка подписи)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</si>
  <si>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</si>
  <si>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</si>
  <si>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</si>
  <si>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</si>
  <si>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</si>
  <si>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</si>
  <si>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</si>
  <si>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</si>
  <si>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</si>
  <si>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41391219</t>
  </si>
  <si>
    <t>ИНН</t>
  </si>
  <si>
    <t>4703040438</t>
  </si>
  <si>
    <t>Учреждение</t>
  </si>
  <si>
    <t>Муниципальное дошкольное образовательное учреждение " Детский сад комбинированного вида № 59 " д. Новое Девяткино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</si>
  <si>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</si>
  <si>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</si>
  <si>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</si>
  <si>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</si>
  <si>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</si>
  <si>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</si>
  <si>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</si>
  <si>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</si>
  <si>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</si>
  <si>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</si>
  <si>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</si>
  <si>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</si>
  <si>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</si>
  <si>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</si>
  <si>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</si>
  <si>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</si>
  <si>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</si>
  <si>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</si>
  <si>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</si>
  <si>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</si>
  <si>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</si>
  <si>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</si>
  <si>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</si>
  <si>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</si>
  <si>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</si>
  <si>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</si>
  <si>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</si>
  <si>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</si>
  <si>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</si>
  <si>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</si>
  <si>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</si>
  <si>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</si>
  <si>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</si>
  <si>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</si>
  <si>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</si>
  <si>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</si>
  <si>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</si>
  <si>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доходы от оказания услуг, работ, компенсации затрат учреждений, всего</t>
  </si>
  <si>
    <t>1200</t>
  </si>
  <si>
    <t>130</t>
  </si>
  <si>
    <t>131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</si>
  <si>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</si>
  <si>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</si>
  <si>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</si>
  <si>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</si>
  <si>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</si>
  <si>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</si>
  <si>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</si>
  <si>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</si>
  <si>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</si>
  <si>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</si>
  <si>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</si>
  <si>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</si>
  <si>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</si>
  <si>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</si>
  <si>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</si>
  <si>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</si>
  <si>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</si>
  <si>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</si>
  <si>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</si>
  <si>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</si>
  <si>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</si>
  <si>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</si>
  <si>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</si>
  <si>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</si>
  <si>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</si>
  <si>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</si>
  <si>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</si>
  <si>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</si>
  <si>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</si>
  <si>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</si>
  <si>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</si>
  <si>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</si>
  <si>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</si>
  <si>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</si>
  <si>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</si>
  <si>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</si>
  <si>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</si>
  <si>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</si>
  <si>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</si>
  <si>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</si>
  <si>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</si>
  <si>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</si>
  <si>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</si>
  <si>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</si>
  <si>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</si>
  <si>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</si>
  <si>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</si>
  <si>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</si>
  <si>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</si>
  <si>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</si>
  <si>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</si>
  <si>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Увеличение стоимости прочих материальных запасов</t>
  </si>
  <si>
    <t>346</t>
  </si>
  <si>
    <t xml:space="preserve">         Увеличение стоимости мягкого инвентаря</t>
  </si>
  <si>
    <t>345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</si>
  <si>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</si>
  <si>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</si>
  <si>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</si>
  <si>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</si>
  <si>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</si>
  <si>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</si>
  <si>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</si>
  <si>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</si>
  <si>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</si>
  <si>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</si>
  <si>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</si>
  <si>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</si>
  <si>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</si>
  <si>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</si>
  <si>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</si>
  <si>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</si>
  <si>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</si>
  <si>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</si>
  <si>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</si>
  <si>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</si>
  <si>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</si>
  <si>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</si>
  <si>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</si>
  <si>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</si>
  <si>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Прочие выплаты, всего</t>
  </si>
  <si>
    <t>4000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</si>
  <si>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</si>
  <si>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</si>
  <si>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</si>
  <si>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</si>
  <si>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</si>
  <si>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</si>
  <si>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</si>
  <si>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</si>
  <si>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</si>
  <si>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</si>
  <si>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</si>
  <si>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</si>
  <si>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</si>
  <si>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</si>
  <si>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</si>
  <si>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</si>
  <si>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</si>
  <si>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</si>
  <si>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</si>
  <si>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</si>
  <si>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</si>
  <si>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</si>
  <si>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</si>
  <si>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</si>
  <si>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</si>
  <si>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</si>
  <si>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</si>
  <si>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О.А.Кузенкова</t>
  </si>
  <si>
    <t>(должность)</t>
  </si>
  <si>
    <t>(подпись)</t>
  </si>
  <si>
    <t>(расшифровка подписи)</t>
  </si>
  <si>
    <t>Исполнитель</t>
  </si>
  <si>
    <t>Главный бухгалтер</t>
  </si>
  <si>
    <t>Александрова Е.Ю.</t>
  </si>
  <si>
    <t>8 (81370)43-218</t>
  </si>
  <si>
    <t>(фамилия, инициалы)</t>
  </si>
  <si>
    <t>(телефон)</t>
  </si>
  <si>
    <t>"</t>
  </si>
  <si>
    <t xml:space="preserve"> г.</t>
  </si>
  <si>
    <t>Субъект сертификата:ФРОЛОВА МАРГАРИТА АЛЕКСЕЕВНА</t>
  </si>
  <si>
    <t>СОГЛАСОВАНО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</si>
  <si>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</si>
  <si>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(наименование должности уполномоченного лица органа-учредителя)</t>
  </si>
  <si>
    <t>М. А. Фролова</t>
  </si>
  <si>
    <t>Прочие поступления, всего</t>
  </si>
  <si>
    <t>1980</t>
  </si>
  <si>
    <t>Серийный номер сертификата:00D07D951DA5E3C88933DC381064316091</t>
  </si>
  <si>
    <t>Действителен с:03.08.2023 07:50</t>
  </si>
  <si>
    <t>Действителен по:26.10.2024 07:50</t>
  </si>
  <si>
    <t xml:space="preserve">      прочие выплаты персоналу, в том числе компенсационного характера</t>
  </si>
  <si>
    <t>2120</t>
  </si>
  <si>
    <t>112</t>
  </si>
  <si>
    <t xml:space="preserve">         Прочие несоциальные выплаты персоналу в денежной форме</t>
  </si>
  <si>
    <t>212</t>
  </si>
  <si>
    <t>01500000004000212</t>
  </si>
  <si>
    <t>1.2. Расчеты (обоснования) выплат работникам при направлении их в служебные командировки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</si>
  <si>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</si>
  <si>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</si>
  <si>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</si>
  <si>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</si>
  <si>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</si>
  <si>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</si>
  <si>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</si>
  <si>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</si>
  <si>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</si>
  <si>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</si>
  <si>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</si>
  <si>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</si>
  <si>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* Формируется по элементу вида расходов 112 "Иные выплаты персоналу учреждений,   за   исключением  фонда  оплаты  труда".</t>
  </si>
  <si>
    <t>Лекарственные препараты и материалы, применяемые в медицинских целях</t>
  </si>
  <si>
    <t>Продукты питания</t>
  </si>
  <si>
    <t>Строительные материалы</t>
  </si>
  <si>
    <t>Мягкий инвентарь</t>
  </si>
  <si>
    <t>Материальные запасы</t>
  </si>
  <si>
    <t>медицинское оборудование</t>
  </si>
  <si>
    <t>доходы от операций с активами, всего</t>
  </si>
  <si>
    <t>1900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</si>
  <si>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</si>
  <si>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</si>
  <si>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</si>
  <si>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015012521</t>
  </si>
  <si>
    <t>015112103</t>
  </si>
  <si>
    <t>015012420</t>
  </si>
  <si>
    <t>Поступления от иной, приносящей доход деятельности (Возмещение затрат по ком.платежам)</t>
  </si>
  <si>
    <t>Материальные запасы (средства обучения)</t>
  </si>
  <si>
    <t>на 2026 г</t>
  </si>
  <si>
    <t>2024</t>
  </si>
  <si>
    <t>костюмы для ролевых игр</t>
  </si>
  <si>
    <t>1.1.3</t>
  </si>
  <si>
    <t>1.14</t>
  </si>
  <si>
    <t>1.1.6</t>
  </si>
  <si>
    <t>Заключено договоров меньше, чем в 2023г.</t>
  </si>
  <si>
    <t>% посещения ниже 70%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</si>
  <si>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</si>
  <si>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</si>
  <si>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</si>
  <si>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</si>
  <si>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</si>
  <si>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</si>
  <si>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</si>
  <si>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   Доходы от оказания платных услуг (работ)</t>
  </si>
  <si>
    <t>01500000000002064</t>
  </si>
  <si>
    <t>01500000000002063</t>
  </si>
  <si>
    <t xml:space="preserve">      Доходы по условным арендным платежам</t>
  </si>
  <si>
    <t>135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</si>
  <si>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</si>
  <si>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</si>
  <si>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</si>
  <si>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</si>
  <si>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</si>
  <si>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</si>
  <si>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</si>
  <si>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015112134</t>
  </si>
  <si>
    <t>162</t>
  </si>
  <si>
    <t>015112262</t>
  </si>
  <si>
    <t>015112263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</si>
  <si>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</si>
  <si>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</si>
  <si>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</si>
  <si>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</si>
  <si>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</si>
  <si>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01500000002063293</t>
  </si>
  <si>
    <t xml:space="preserve">         Увеличение стоимости продуктов питания</t>
  </si>
  <si>
    <t>342</t>
  </si>
  <si>
    <t>01500000002062310</t>
  </si>
  <si>
    <t>01500000002062346</t>
  </si>
  <si>
    <t>01500000002063223</t>
  </si>
  <si>
    <t>01500000002063342</t>
  </si>
  <si>
    <t>01500000002064226</t>
  </si>
  <si>
    <t>01500000002064310</t>
  </si>
  <si>
    <t>01500000002064342</t>
  </si>
  <si>
    <t>01500000002064345</t>
  </si>
  <si>
    <t>01500000002064346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</si>
  <si>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</si>
  <si>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</si>
  <si>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</si>
  <si>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</si>
  <si>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</si>
  <si>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</si>
  <si>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</si>
  <si>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</si>
  <si>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</si>
  <si>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</si>
  <si>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</si>
  <si>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</si>
  <si>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</si>
  <si>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"16" января 2024 г.</t>
  </si>
  <si>
    <t>План финансово-хозяйственной деятельности на 2024 г.</t>
  </si>
  <si>
    <t>и плановый период 2025 и 2026 годов</t>
  </si>
  <si>
    <t>1.1.7</t>
  </si>
  <si>
    <t>Хозяйственный инвентарь</t>
  </si>
  <si>
    <t>от "19"марта 2024г.</t>
  </si>
  <si>
    <t>19.03.2024</t>
  </si>
  <si>
    <t>19</t>
  </si>
  <si>
    <t>марта</t>
  </si>
  <si>
    <t xml:space="preserve">      Доходы от компенсации затрат</t>
  </si>
  <si>
    <t>134</t>
  </si>
  <si>
    <t xml:space="preserve">   доходы от штрафов, пеней, иных сумм принудительного изъятия, всего</t>
  </si>
  <si>
    <t>1300</t>
  </si>
  <si>
    <t>140</t>
  </si>
  <si>
    <t xml:space="preserve">      Доходы от штрафных санкций за нарушение законодательства о закупках и нарушение условий контрактов (договоров)</t>
  </si>
  <si>
    <t>1310</t>
  </si>
  <si>
    <t>141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</si>
</sst>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E+00"/>
    <numFmt numFmtId="179" formatCode="0E+00"/>
    <numFmt numFmtId="180" formatCode="0.0000000"/>
    <numFmt numFmtId="181" formatCode="0.000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0"/>
    <numFmt numFmtId="189" formatCode="#,##0.00000"/>
    <numFmt numFmtId="190" formatCode="#,##0.000000"/>
    <numFmt numFmtId="191" formatCode="#,##0.00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0" fontId="65" fillId="33" borderId="0" xfId="0" applyFont="1" applyFill="1" applyAlignment="1">
      <alignment horizontal="left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1" fillId="33" borderId="0" xfId="0" applyNumberFormat="1" applyFont="1" applyFill="1" applyBorder="1" applyAlignment="1">
      <alignment horizontal="right" vertical="top" wrapText="1"/>
    </xf>
    <xf numFmtId="0" fontId="18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0" fillId="33" borderId="13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0" fillId="33" borderId="14" xfId="0" applyNumberFormat="1" applyFont="1" applyFill="1" applyBorder="1" applyAlignment="1">
      <alignment horizontal="center"/>
    </xf>
    <xf numFmtId="49" fontId="20" fillId="33" borderId="15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27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center" vertical="top"/>
    </xf>
    <xf numFmtId="0" fontId="20" fillId="0" borderId="19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20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5" fillId="0" borderId="21" xfId="0" applyNumberFormat="1" applyFont="1" applyFill="1" applyBorder="1" applyAlignment="1">
      <alignment horizontal="left"/>
    </xf>
    <xf numFmtId="0" fontId="25" fillId="0" borderId="22" xfId="0" applyNumberFormat="1" applyFont="1" applyFill="1" applyBorder="1" applyAlignment="1">
      <alignment horizontal="left"/>
    </xf>
    <xf numFmtId="0" fontId="25" fillId="0" borderId="23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/>
    </xf>
    <xf numFmtId="0" fontId="25" fillId="0" borderId="25" xfId="0" applyNumberFormat="1" applyFont="1" applyFill="1" applyBorder="1" applyAlignment="1">
      <alignment horizontal="center" vertical="top" wrapText="1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24" xfId="0" applyNumberFormat="1" applyFont="1" applyFill="1" applyBorder="1" applyAlignment="1">
      <alignment horizontal="center" vertical="top"/>
    </xf>
    <xf numFmtId="49" fontId="25" fillId="0" borderId="26" xfId="0" applyNumberFormat="1" applyFont="1" applyFill="1" applyBorder="1" applyAlignment="1">
      <alignment horizontal="center" vertical="top"/>
    </xf>
    <xf numFmtId="0" fontId="25" fillId="0" borderId="12" xfId="0" applyNumberFormat="1" applyFont="1" applyFill="1" applyBorder="1" applyAlignment="1">
      <alignment horizontal="left" wrapText="1"/>
    </xf>
    <xf numFmtId="49" fontId="25" fillId="0" borderId="27" xfId="0" applyNumberFormat="1" applyFont="1" applyFill="1" applyBorder="1" applyAlignment="1">
      <alignment horizontal="center"/>
    </xf>
    <xf numFmtId="49" fontId="25" fillId="0" borderId="28" xfId="0" applyNumberFormat="1" applyFont="1" applyFill="1" applyBorder="1" applyAlignment="1">
      <alignment horizontal="center"/>
    </xf>
    <xf numFmtId="4" fontId="25" fillId="0" borderId="28" xfId="0" applyNumberFormat="1" applyFont="1" applyFill="1" applyBorder="1" applyAlignment="1">
      <alignment horizontal="right"/>
    </xf>
    <xf numFmtId="4" fontId="25" fillId="0" borderId="29" xfId="0" applyNumberFormat="1" applyFont="1" applyFill="1" applyBorder="1" applyAlignment="1">
      <alignment horizontal="right"/>
    </xf>
    <xf numFmtId="49" fontId="25" fillId="0" borderId="3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right"/>
    </xf>
    <xf numFmtId="4" fontId="25" fillId="0" borderId="31" xfId="0" applyNumberFormat="1" applyFont="1" applyFill="1" applyBorder="1" applyAlignment="1">
      <alignment horizontal="right"/>
    </xf>
    <xf numFmtId="0" fontId="24" fillId="0" borderId="12" xfId="0" applyNumberFormat="1" applyFont="1" applyFill="1" applyBorder="1" applyAlignment="1">
      <alignment horizontal="left" wrapText="1"/>
    </xf>
    <xf numFmtId="49" fontId="24" fillId="0" borderId="3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left" wrapText="1" indent="2"/>
    </xf>
    <xf numFmtId="49" fontId="25" fillId="0" borderId="30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right" wrapText="1"/>
    </xf>
    <xf numFmtId="49" fontId="25" fillId="0" borderId="24" xfId="0" applyNumberFormat="1" applyFont="1" applyFill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 vertical="top" wrapText="1"/>
    </xf>
    <xf numFmtId="49" fontId="25" fillId="0" borderId="32" xfId="0" applyNumberFormat="1" applyFont="1" applyFill="1" applyBorder="1" applyAlignment="1">
      <alignment horizontal="center" vertical="top"/>
    </xf>
    <xf numFmtId="49" fontId="25" fillId="0" borderId="33" xfId="0" applyNumberFormat="1" applyFont="1" applyFill="1" applyBorder="1" applyAlignment="1">
      <alignment horizontal="center" vertical="top"/>
    </xf>
    <xf numFmtId="49" fontId="22" fillId="33" borderId="34" xfId="0" applyNumberFormat="1" applyFont="1" applyFill="1" applyBorder="1" applyAlignment="1">
      <alignment horizontal="left" wrapText="1"/>
    </xf>
    <xf numFmtId="0" fontId="24" fillId="33" borderId="0" xfId="0" applyNumberFormat="1" applyFont="1" applyFill="1" applyBorder="1" applyAlignment="1">
      <alignment horizontal="center"/>
    </xf>
    <xf numFmtId="0" fontId="20" fillId="33" borderId="0" xfId="0" applyNumberFormat="1" applyFont="1" applyFill="1" applyBorder="1" applyAlignment="1">
      <alignment horizontal="center" wrapText="1"/>
    </xf>
    <xf numFmtId="0" fontId="18" fillId="33" borderId="0" xfId="0" applyNumberFormat="1" applyFont="1" applyFill="1" applyBorder="1" applyAlignment="1">
      <alignment horizontal="center"/>
    </xf>
    <xf numFmtId="0" fontId="22" fillId="33" borderId="26" xfId="0" applyNumberFormat="1" applyFont="1" applyFill="1" applyBorder="1" applyAlignment="1">
      <alignment horizontal="center" vertical="center"/>
    </xf>
    <xf numFmtId="0" fontId="22" fillId="33" borderId="35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49" fontId="22" fillId="33" borderId="34" xfId="0" applyNumberFormat="1" applyFont="1" applyFill="1" applyBorder="1" applyAlignment="1">
      <alignment horizont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21" fillId="33" borderId="0" xfId="0" applyNumberFormat="1" applyFont="1" applyFill="1" applyBorder="1" applyAlignment="1">
      <alignment horizontal="center" vertical="top" wrapText="1"/>
    </xf>
    <xf numFmtId="49" fontId="20" fillId="33" borderId="0" xfId="0" applyNumberFormat="1" applyFont="1" applyFill="1" applyBorder="1" applyAlignment="1">
      <alignment horizontal="center"/>
    </xf>
    <xf numFmtId="0" fontId="18" fillId="33" borderId="0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0" fontId="25" fillId="0" borderId="37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left" wrapText="1" indent="1"/>
    </xf>
    <xf numFmtId="0" fontId="25" fillId="0" borderId="12" xfId="0" applyNumberFormat="1" applyFont="1" applyFill="1" applyBorder="1" applyAlignment="1">
      <alignment horizontal="left" indent="1"/>
    </xf>
    <xf numFmtId="49" fontId="25" fillId="0" borderId="30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/>
    </xf>
    <xf numFmtId="0" fontId="24" fillId="0" borderId="12" xfId="0" applyNumberFormat="1" applyFont="1" applyFill="1" applyBorder="1" applyAlignment="1">
      <alignment horizontal="left"/>
    </xf>
    <xf numFmtId="49" fontId="24" fillId="0" borderId="27" xfId="0" applyNumberFormat="1" applyFont="1" applyFill="1" applyBorder="1" applyAlignment="1">
      <alignment horizontal="center"/>
    </xf>
    <xf numFmtId="49" fontId="24" fillId="0" borderId="39" xfId="0" applyNumberFormat="1" applyFont="1" applyFill="1" applyBorder="1" applyAlignment="1">
      <alignment horizontal="center"/>
    </xf>
    <xf numFmtId="49" fontId="24" fillId="0" borderId="4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 wrapText="1" indent="1"/>
    </xf>
    <xf numFmtId="0" fontId="25" fillId="0" borderId="0" xfId="0" applyNumberFormat="1" applyFont="1" applyFill="1" applyBorder="1" applyAlignment="1">
      <alignment horizontal="left" indent="1"/>
    </xf>
    <xf numFmtId="49" fontId="25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right"/>
    </xf>
    <xf numFmtId="49" fontId="20" fillId="0" borderId="34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top"/>
    </xf>
    <xf numFmtId="0" fontId="25" fillId="0" borderId="37" xfId="0" applyNumberFormat="1" applyFont="1" applyFill="1" applyBorder="1" applyAlignment="1">
      <alignment horizontal="center" vertical="top"/>
    </xf>
    <xf numFmtId="0" fontId="25" fillId="0" borderId="42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34" xfId="0" applyNumberFormat="1" applyFont="1" applyFill="1" applyBorder="1" applyAlignment="1">
      <alignment horizontal="center"/>
    </xf>
    <xf numFmtId="0" fontId="20" fillId="0" borderId="44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wrapText="1"/>
    </xf>
    <xf numFmtId="0" fontId="20" fillId="0" borderId="34" xfId="0" applyNumberFormat="1" applyFont="1" applyFill="1" applyBorder="1" applyAlignment="1">
      <alignment horizontal="center" wrapText="1"/>
    </xf>
    <xf numFmtId="0" fontId="20" fillId="0" borderId="44" xfId="0" applyNumberFormat="1" applyFont="1" applyFill="1" applyBorder="1" applyAlignment="1">
      <alignment horizontal="center" wrapText="1"/>
    </xf>
    <xf numFmtId="0" fontId="28" fillId="0" borderId="34" xfId="0" applyNumberFormat="1" applyFont="1" applyFill="1" applyBorder="1" applyAlignment="1">
      <alignment horizontal="center" wrapText="1"/>
    </xf>
    <xf numFmtId="49" fontId="28" fillId="0" borderId="34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20" xfId="0" applyNumberFormat="1" applyFont="1" applyFill="1" applyBorder="1" applyAlignment="1">
      <alignment horizontal="center" vertical="top"/>
    </xf>
    <xf numFmtId="49" fontId="25" fillId="0" borderId="32" xfId="0" applyNumberFormat="1" applyFont="1" applyFill="1" applyBorder="1" applyAlignment="1">
      <alignment horizontal="center" vertical="top"/>
    </xf>
    <xf numFmtId="49" fontId="25" fillId="0" borderId="45" xfId="0" applyNumberFormat="1" applyFont="1" applyFill="1" applyBorder="1" applyAlignment="1">
      <alignment horizontal="center" vertical="top"/>
    </xf>
    <xf numFmtId="49" fontId="25" fillId="0" borderId="46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center"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47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left" vertical="center" wrapText="1"/>
    </xf>
    <xf numFmtId="0" fontId="12" fillId="33" borderId="3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0" fillId="33" borderId="20" xfId="0" applyNumberForma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33" borderId="37" xfId="0" applyNumberFormat="1" applyFont="1" applyFill="1" applyBorder="1" applyAlignment="1">
      <alignment horizontal="center" vertical="center" wrapText="1"/>
    </xf>
    <xf numFmtId="4" fontId="4" fillId="33" borderId="47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center" vertical="center" wrapText="1"/>
    </xf>
    <xf numFmtId="4" fontId="4" fillId="33" borderId="49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9" fillId="33" borderId="37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4" fontId="17" fillId="33" borderId="12" xfId="0" applyNumberFormat="1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4" fontId="17" fillId="33" borderId="24" xfId="0" applyNumberFormat="1" applyFont="1" applyFill="1" applyBorder="1" applyAlignment="1">
      <alignment horizontal="center" vertical="center" wrapText="1"/>
    </xf>
    <xf numFmtId="4" fontId="17" fillId="33" borderId="37" xfId="0" applyNumberFormat="1" applyFont="1" applyFill="1" applyBorder="1" applyAlignment="1">
      <alignment horizontal="center" vertical="center" wrapText="1"/>
    </xf>
    <xf numFmtId="4" fontId="17" fillId="33" borderId="47" xfId="0" applyNumberFormat="1" applyFont="1" applyFill="1" applyBorder="1" applyAlignment="1">
      <alignment horizontal="center" vertical="center" wrapText="1"/>
    </xf>
    <xf numFmtId="4" fontId="17" fillId="33" borderId="25" xfId="0" applyNumberFormat="1" applyFont="1" applyFill="1" applyBorder="1" applyAlignment="1">
      <alignment horizontal="center" vertical="center" wrapText="1"/>
    </xf>
    <xf numFmtId="4" fontId="17" fillId="33" borderId="34" xfId="0" applyNumberFormat="1" applyFont="1" applyFill="1" applyBorder="1" applyAlignment="1">
      <alignment horizontal="center" vertical="center" wrapText="1"/>
    </xf>
    <xf numFmtId="4" fontId="17" fillId="33" borderId="49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4" fontId="0" fillId="33" borderId="24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" fontId="0" fillId="33" borderId="47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48" xfId="0" applyNumberFormat="1" applyFill="1" applyBorder="1" applyAlignment="1">
      <alignment horizontal="center" vertical="center" wrapText="1"/>
    </xf>
    <xf numFmtId="4" fontId="0" fillId="33" borderId="25" xfId="0" applyNumberFormat="1" applyFill="1" applyBorder="1" applyAlignment="1">
      <alignment horizontal="center" vertical="center" wrapText="1"/>
    </xf>
    <xf numFmtId="4" fontId="0" fillId="33" borderId="34" xfId="0" applyNumberFormat="1" applyFill="1" applyBorder="1" applyAlignment="1">
      <alignment horizontal="center" vertical="center" wrapText="1"/>
    </xf>
    <xf numFmtId="4" fontId="0" fillId="33" borderId="49" xfId="0" applyNumberForma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37" xfId="0" applyFont="1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82" fontId="3" fillId="33" borderId="10" xfId="0" applyNumberFormat="1" applyFont="1" applyFill="1" applyBorder="1" applyAlignment="1">
      <alignment horizontal="center" vertical="center"/>
    </xf>
    <xf numFmtId="182" fontId="3" fillId="33" borderId="12" xfId="0" applyNumberFormat="1" applyFont="1" applyFill="1" applyBorder="1" applyAlignment="1">
      <alignment horizontal="center" vertical="center"/>
    </xf>
    <xf numFmtId="182" fontId="3" fillId="33" borderId="2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wrapText="1"/>
    </xf>
    <xf numFmtId="0" fontId="0" fillId="0" borderId="37" xfId="0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3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justify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/>
    </xf>
    <xf numFmtId="0" fontId="3" fillId="33" borderId="24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4" fontId="3" fillId="33" borderId="24" xfId="0" applyNumberFormat="1" applyFont="1" applyFill="1" applyBorder="1" applyAlignment="1">
      <alignment horizontal="center" vertical="center"/>
    </xf>
    <xf numFmtId="4" fontId="3" fillId="33" borderId="37" xfId="0" applyNumberFormat="1" applyFont="1" applyFill="1" applyBorder="1" applyAlignment="1">
      <alignment horizontal="center" vertical="center"/>
    </xf>
    <xf numFmtId="4" fontId="3" fillId="33" borderId="47" xfId="0" applyNumberFormat="1" applyFont="1" applyFill="1" applyBorder="1" applyAlignment="1">
      <alignment horizontal="center" vertical="center"/>
    </xf>
    <xf numFmtId="4" fontId="3" fillId="33" borderId="25" xfId="0" applyNumberFormat="1" applyFont="1" applyFill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" fontId="3" fillId="33" borderId="49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top"/>
    </xf>
    <xf numFmtId="49" fontId="3" fillId="33" borderId="37" xfId="0" applyNumberFormat="1" applyFont="1" applyFill="1" applyBorder="1" applyAlignment="1">
      <alignment horizontal="center" vertical="top"/>
    </xf>
    <xf numFmtId="49" fontId="3" fillId="33" borderId="47" xfId="0" applyNumberFormat="1" applyFont="1" applyFill="1" applyBorder="1" applyAlignment="1">
      <alignment horizontal="center" vertical="top"/>
    </xf>
    <xf numFmtId="49" fontId="3" fillId="33" borderId="25" xfId="0" applyNumberFormat="1" applyFont="1" applyFill="1" applyBorder="1" applyAlignment="1">
      <alignment horizontal="center" vertical="top"/>
    </xf>
    <xf numFmtId="49" fontId="3" fillId="33" borderId="34" xfId="0" applyNumberFormat="1" applyFont="1" applyFill="1" applyBorder="1" applyAlignment="1">
      <alignment horizontal="center" vertical="top"/>
    </xf>
    <xf numFmtId="49" fontId="3" fillId="33" borderId="49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/>
    </xf>
    <xf numFmtId="49" fontId="10" fillId="33" borderId="12" xfId="0" applyNumberFormat="1" applyFont="1" applyFill="1" applyBorder="1" applyAlignment="1">
      <alignment horizontal="center" vertical="top"/>
    </xf>
    <xf numFmtId="49" fontId="10" fillId="33" borderId="20" xfId="0" applyNumberFormat="1" applyFont="1" applyFill="1" applyBorder="1" applyAlignment="1">
      <alignment horizontal="center" vertical="top"/>
    </xf>
    <xf numFmtId="0" fontId="3" fillId="33" borderId="24" xfId="0" applyFont="1" applyFill="1" applyBorder="1" applyAlignment="1">
      <alignment wrapText="1"/>
    </xf>
    <xf numFmtId="0" fontId="0" fillId="33" borderId="37" xfId="0" applyFill="1" applyBorder="1" applyAlignment="1">
      <alignment wrapText="1"/>
    </xf>
    <xf numFmtId="0" fontId="0" fillId="33" borderId="47" xfId="0" applyFill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12" fillId="33" borderId="2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0" fontId="0" fillId="33" borderId="34" xfId="0" applyFill="1" applyBorder="1" applyAlignment="1">
      <alignment wrapText="1"/>
    </xf>
    <xf numFmtId="0" fontId="0" fillId="33" borderId="49" xfId="0" applyFill="1" applyBorder="1" applyAlignment="1">
      <alignment wrapText="1"/>
    </xf>
    <xf numFmtId="0" fontId="12" fillId="33" borderId="12" xfId="0" applyFont="1" applyFill="1" applyBorder="1" applyAlignment="1">
      <alignment horizontal="left" wrapText="1"/>
    </xf>
    <xf numFmtId="0" fontId="12" fillId="33" borderId="2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vertical="top" wrapText="1"/>
    </xf>
    <xf numFmtId="49" fontId="3" fillId="33" borderId="37" xfId="0" applyNumberFormat="1" applyFont="1" applyFill="1" applyBorder="1" applyAlignment="1">
      <alignment horizontal="left" vertical="center" wrapText="1"/>
    </xf>
    <xf numFmtId="0" fontId="0" fillId="33" borderId="37" xfId="0" applyFill="1" applyBorder="1" applyAlignment="1">
      <alignment horizontal="left" vertical="center" wrapText="1"/>
    </xf>
    <xf numFmtId="0" fontId="1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2" fontId="12" fillId="0" borderId="20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Обычный 4_стр.2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107"/>
  <sheetViews>
    <sheetView tabSelected="1" zoomScalePageLayoutView="0" workbookViewId="0" topLeftCell="A60">
      <selection activeCell="L72" sqref="L72"/>
    </sheetView>
  </sheetViews>
  <sheetFormatPr defaultColWidth="9.00390625" defaultRowHeight="12.75"/>
  <cols>
    <col min="1" max="1" width="60.75390625" style="66" customWidth="1"/>
    <col min="2" max="2" width="8.75390625" style="66" customWidth="1"/>
    <col min="3" max="3" width="11.75390625" style="66" customWidth="1"/>
    <col min="4" max="4" width="10.75390625" style="66" customWidth="1"/>
    <col min="5" max="5" width="23.75390625" style="66" customWidth="1"/>
    <col min="6" max="6" width="16.375" style="66" customWidth="1"/>
    <col min="7" max="11" width="0" style="66" hidden="1" customWidth="1"/>
    <col min="12" max="15" width="12.75390625" style="66" customWidth="1"/>
    <col min="16" max="16" width="11.75390625" style="66" hidden="1" customWidth="1"/>
    <col min="17" max="17" width="13.875" style="66" bestFit="1" customWidth="1"/>
    <col min="18" max="18" width="9.125" style="66" customWidth="1"/>
    <col min="19" max="16384" width="9.125" style="66" customWidth="1"/>
  </cols>
  <sheetData>
    <row r="1" spans="1:15" ht="15.75">
      <c r="A1" s="65" t="s">
        <v>263</v>
      </c>
      <c r="M1" s="173" t="s">
        <v>264</v>
      </c>
      <c r="N1" s="173"/>
      <c r="O1" s="173"/>
    </row>
    <row r="2" spans="1:15" ht="15">
      <c r="A2" s="67" t="s">
        <v>265</v>
      </c>
      <c r="M2" s="162" t="s">
        <v>266</v>
      </c>
      <c r="N2" s="162"/>
      <c r="O2" s="162"/>
    </row>
    <row r="3" spans="1:15" ht="24" customHeight="1">
      <c r="A3" s="67" t="s">
        <v>267</v>
      </c>
      <c r="M3" s="171" t="s">
        <v>268</v>
      </c>
      <c r="N3" s="171"/>
      <c r="O3" s="171"/>
    </row>
    <row r="4" spans="1:15" ht="56.25" customHeight="1">
      <c r="A4" s="67" t="s">
        <v>269</v>
      </c>
      <c r="M4" s="174" t="s">
        <v>270</v>
      </c>
      <c r="N4" s="174"/>
      <c r="O4" s="174"/>
    </row>
    <row r="5" spans="1:15" ht="18.75" customHeight="1">
      <c r="A5" s="67" t="s">
        <v>271</v>
      </c>
      <c r="M5" s="171" t="s">
        <v>272</v>
      </c>
      <c r="N5" s="171"/>
      <c r="O5" s="171"/>
    </row>
    <row r="6" spans="13:15" ht="15">
      <c r="M6" s="162" t="s">
        <v>273</v>
      </c>
      <c r="N6" s="162"/>
      <c r="O6" s="162"/>
    </row>
    <row r="7" spans="13:15" s="68" customFormat="1" ht="11.25">
      <c r="M7" s="69" t="s">
        <v>274</v>
      </c>
      <c r="N7" s="171" t="s">
        <v>275</v>
      </c>
      <c r="O7" s="171"/>
    </row>
    <row r="8" spans="13:15" ht="15">
      <c r="M8" s="172" t="s">
        <v>558</v>
      </c>
      <c r="N8" s="172"/>
      <c r="O8" s="172"/>
    </row>
    <row r="10" spans="1:15" ht="15.75">
      <c r="A10" s="163" t="s">
        <v>559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70"/>
    </row>
    <row r="11" spans="1:15" ht="15.75">
      <c r="A11" s="163" t="s">
        <v>560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 t="s">
        <v>276</v>
      </c>
    </row>
    <row r="12" spans="1:15" ht="15.75" thickBo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165"/>
    </row>
    <row r="13" spans="1:15" ht="15.75">
      <c r="A13" s="71"/>
      <c r="B13" s="166" t="s">
        <v>563</v>
      </c>
      <c r="C13" s="166"/>
      <c r="D13" s="166"/>
      <c r="E13" s="166"/>
      <c r="F13" s="166"/>
      <c r="G13" s="166"/>
      <c r="H13" s="166"/>
      <c r="I13" s="71"/>
      <c r="J13" s="71"/>
      <c r="K13" s="71"/>
      <c r="L13" s="71"/>
      <c r="M13" s="71"/>
      <c r="N13" s="72" t="s">
        <v>277</v>
      </c>
      <c r="O13" s="73" t="s">
        <v>564</v>
      </c>
    </row>
    <row r="14" spans="1:15" ht="15.75">
      <c r="A14" s="74" t="s">
        <v>278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 t="s">
        <v>279</v>
      </c>
      <c r="O14" s="75" t="s">
        <v>280</v>
      </c>
    </row>
    <row r="15" spans="1:15" ht="15.75">
      <c r="A15" s="74" t="s">
        <v>281</v>
      </c>
      <c r="B15" s="167" t="s">
        <v>282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71"/>
      <c r="N15" s="72" t="s">
        <v>283</v>
      </c>
      <c r="O15" s="75" t="s">
        <v>284</v>
      </c>
    </row>
    <row r="16" spans="1:15" ht="15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 t="s">
        <v>279</v>
      </c>
      <c r="O16" s="75" t="s">
        <v>285</v>
      </c>
    </row>
    <row r="17" spans="1:15" ht="15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 t="s">
        <v>286</v>
      </c>
      <c r="O17" s="75" t="s">
        <v>287</v>
      </c>
    </row>
    <row r="18" spans="1:15" ht="15.75">
      <c r="A18" s="74" t="s">
        <v>288</v>
      </c>
      <c r="B18" s="160" t="s">
        <v>289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71"/>
      <c r="N18" s="72" t="s">
        <v>290</v>
      </c>
      <c r="O18" s="75" t="s">
        <v>291</v>
      </c>
    </row>
    <row r="19" spans="1:15" ht="16.5" thickBot="1">
      <c r="A19" s="74" t="s">
        <v>292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 t="s">
        <v>293</v>
      </c>
      <c r="O19" s="76" t="s">
        <v>294</v>
      </c>
    </row>
    <row r="20" spans="1:15" ht="1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2" spans="1:15" ht="12.75">
      <c r="A22" s="161" t="s">
        <v>295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</row>
    <row r="24" spans="1:15" ht="12.75" customHeight="1">
      <c r="A24" s="178" t="s">
        <v>35</v>
      </c>
      <c r="B24" s="168" t="s">
        <v>296</v>
      </c>
      <c r="C24" s="168" t="s">
        <v>297</v>
      </c>
      <c r="D24" s="168" t="s">
        <v>298</v>
      </c>
      <c r="E24" s="168" t="s">
        <v>299</v>
      </c>
      <c r="F24" s="168" t="s">
        <v>300</v>
      </c>
      <c r="G24" s="168" t="s">
        <v>301</v>
      </c>
      <c r="H24" s="168" t="s">
        <v>302</v>
      </c>
      <c r="I24" s="168" t="s">
        <v>303</v>
      </c>
      <c r="J24" s="168" t="s">
        <v>304</v>
      </c>
      <c r="K24" s="168" t="s">
        <v>305</v>
      </c>
      <c r="L24" s="175" t="s">
        <v>306</v>
      </c>
      <c r="M24" s="176"/>
      <c r="N24" s="176"/>
      <c r="O24" s="177"/>
    </row>
    <row r="25" spans="1:15" ht="12.75" customHeight="1">
      <c r="A25" s="17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35" t="s">
        <v>307</v>
      </c>
      <c r="M25" s="135" t="s">
        <v>308</v>
      </c>
      <c r="N25" s="135" t="s">
        <v>497</v>
      </c>
      <c r="O25" s="181" t="s">
        <v>309</v>
      </c>
    </row>
    <row r="26" spans="1:15" ht="33.75">
      <c r="A26" s="18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36" t="s">
        <v>310</v>
      </c>
      <c r="M26" s="136" t="s">
        <v>311</v>
      </c>
      <c r="N26" s="136" t="s">
        <v>312</v>
      </c>
      <c r="O26" s="182"/>
    </row>
    <row r="27" spans="1:15" ht="13.5" thickBot="1">
      <c r="A27" s="137" t="s">
        <v>7</v>
      </c>
      <c r="B27" s="138" t="s">
        <v>8</v>
      </c>
      <c r="C27" s="138" t="s">
        <v>9</v>
      </c>
      <c r="D27" s="138" t="s">
        <v>10</v>
      </c>
      <c r="E27" s="138" t="s">
        <v>11</v>
      </c>
      <c r="F27" s="138" t="s">
        <v>14</v>
      </c>
      <c r="G27" s="138" t="s">
        <v>14</v>
      </c>
      <c r="H27" s="138" t="s">
        <v>14</v>
      </c>
      <c r="I27" s="138" t="s">
        <v>14</v>
      </c>
      <c r="J27" s="138" t="s">
        <v>14</v>
      </c>
      <c r="K27" s="138" t="s">
        <v>14</v>
      </c>
      <c r="L27" s="138" t="s">
        <v>69</v>
      </c>
      <c r="M27" s="138" t="s">
        <v>70</v>
      </c>
      <c r="N27" s="138" t="s">
        <v>103</v>
      </c>
      <c r="O27" s="139" t="s">
        <v>313</v>
      </c>
    </row>
    <row r="28" spans="1:15" ht="12.75">
      <c r="A28" s="140" t="s">
        <v>314</v>
      </c>
      <c r="B28" s="141" t="s">
        <v>315</v>
      </c>
      <c r="C28" s="142" t="s">
        <v>316</v>
      </c>
      <c r="D28" s="142" t="s">
        <v>316</v>
      </c>
      <c r="E28" s="142" t="s">
        <v>316</v>
      </c>
      <c r="F28" s="142" t="s">
        <v>316</v>
      </c>
      <c r="G28" s="142" t="s">
        <v>316</v>
      </c>
      <c r="H28" s="142" t="s">
        <v>316</v>
      </c>
      <c r="I28" s="142" t="s">
        <v>316</v>
      </c>
      <c r="J28" s="142" t="s">
        <v>316</v>
      </c>
      <c r="K28" s="142" t="s">
        <v>316</v>
      </c>
      <c r="L28" s="143">
        <v>3186815.15</v>
      </c>
      <c r="M28" s="143"/>
      <c r="N28" s="143"/>
      <c r="O28" s="144"/>
    </row>
    <row r="29" spans="1:15" ht="12.75">
      <c r="A29" s="140" t="s">
        <v>317</v>
      </c>
      <c r="B29" s="145" t="s">
        <v>318</v>
      </c>
      <c r="C29" s="146" t="s">
        <v>316</v>
      </c>
      <c r="D29" s="146" t="s">
        <v>316</v>
      </c>
      <c r="E29" s="146" t="s">
        <v>316</v>
      </c>
      <c r="F29" s="146" t="s">
        <v>316</v>
      </c>
      <c r="G29" s="146" t="s">
        <v>316</v>
      </c>
      <c r="H29" s="146" t="s">
        <v>316</v>
      </c>
      <c r="I29" s="146" t="s">
        <v>316</v>
      </c>
      <c r="J29" s="146" t="s">
        <v>316</v>
      </c>
      <c r="K29" s="146" t="s">
        <v>316</v>
      </c>
      <c r="L29" s="147"/>
      <c r="M29" s="147"/>
      <c r="N29" s="147"/>
      <c r="O29" s="148"/>
    </row>
    <row r="30" spans="1:15" ht="22.5">
      <c r="A30" s="149" t="s">
        <v>319</v>
      </c>
      <c r="B30" s="150" t="s">
        <v>320</v>
      </c>
      <c r="C30" s="151" t="s">
        <v>321</v>
      </c>
      <c r="D30" s="152" t="s">
        <v>321</v>
      </c>
      <c r="E30" s="152" t="s">
        <v>322</v>
      </c>
      <c r="F30" s="152" t="s">
        <v>323</v>
      </c>
      <c r="G30" s="152" t="s">
        <v>324</v>
      </c>
      <c r="H30" s="152" t="s">
        <v>321</v>
      </c>
      <c r="I30" s="152" t="s">
        <v>321</v>
      </c>
      <c r="J30" s="152" t="s">
        <v>325</v>
      </c>
      <c r="K30" s="152" t="s">
        <v>326</v>
      </c>
      <c r="L30" s="147">
        <v>187011828.07</v>
      </c>
      <c r="M30" s="147">
        <v>188203100</v>
      </c>
      <c r="N30" s="147">
        <v>188203100</v>
      </c>
      <c r="O30" s="148"/>
    </row>
    <row r="31" spans="1:15" ht="22.5">
      <c r="A31" s="153" t="s">
        <v>505</v>
      </c>
      <c r="B31" s="154" t="s">
        <v>506</v>
      </c>
      <c r="C31" s="152" t="s">
        <v>507</v>
      </c>
      <c r="D31" s="152" t="s">
        <v>321</v>
      </c>
      <c r="E31" s="152" t="s">
        <v>322</v>
      </c>
      <c r="F31" s="152" t="s">
        <v>323</v>
      </c>
      <c r="G31" s="152" t="s">
        <v>324</v>
      </c>
      <c r="H31" s="152" t="s">
        <v>321</v>
      </c>
      <c r="I31" s="152" t="s">
        <v>507</v>
      </c>
      <c r="J31" s="152" t="s">
        <v>325</v>
      </c>
      <c r="K31" s="152" t="s">
        <v>326</v>
      </c>
      <c r="L31" s="155">
        <v>198033.53</v>
      </c>
      <c r="M31" s="155"/>
      <c r="N31" s="155"/>
      <c r="O31" s="148"/>
    </row>
    <row r="32" spans="1:15" ht="22.5">
      <c r="A32" s="153" t="s">
        <v>508</v>
      </c>
      <c r="B32" s="154" t="s">
        <v>509</v>
      </c>
      <c r="C32" s="152" t="s">
        <v>507</v>
      </c>
      <c r="D32" s="152" t="s">
        <v>510</v>
      </c>
      <c r="E32" s="152" t="s">
        <v>322</v>
      </c>
      <c r="F32" s="152" t="s">
        <v>511</v>
      </c>
      <c r="G32" s="152" t="s">
        <v>8</v>
      </c>
      <c r="H32" s="152" t="s">
        <v>510</v>
      </c>
      <c r="I32" s="152" t="s">
        <v>507</v>
      </c>
      <c r="J32" s="152" t="s">
        <v>325</v>
      </c>
      <c r="K32" s="152" t="s">
        <v>326</v>
      </c>
      <c r="L32" s="155">
        <v>198033.53</v>
      </c>
      <c r="M32" s="155"/>
      <c r="N32" s="155"/>
      <c r="O32" s="148"/>
    </row>
    <row r="33" spans="1:17" ht="22.5">
      <c r="A33" s="153" t="s">
        <v>327</v>
      </c>
      <c r="B33" s="154" t="s">
        <v>328</v>
      </c>
      <c r="C33" s="152" t="s">
        <v>329</v>
      </c>
      <c r="D33" s="152" t="s">
        <v>321</v>
      </c>
      <c r="E33" s="152" t="s">
        <v>322</v>
      </c>
      <c r="F33" s="152" t="s">
        <v>323</v>
      </c>
      <c r="G33" s="152" t="s">
        <v>324</v>
      </c>
      <c r="H33" s="152" t="s">
        <v>321</v>
      </c>
      <c r="I33" s="152" t="s">
        <v>329</v>
      </c>
      <c r="J33" s="152" t="s">
        <v>325</v>
      </c>
      <c r="K33" s="152" t="s">
        <v>326</v>
      </c>
      <c r="L33" s="155">
        <v>177518085.04</v>
      </c>
      <c r="M33" s="155">
        <v>177510100</v>
      </c>
      <c r="N33" s="155">
        <v>177510100</v>
      </c>
      <c r="O33" s="148"/>
      <c r="Q33" s="77"/>
    </row>
    <row r="34" spans="1:15" ht="22.5">
      <c r="A34" s="153" t="s">
        <v>512</v>
      </c>
      <c r="B34" s="154"/>
      <c r="C34" s="152" t="s">
        <v>329</v>
      </c>
      <c r="D34" s="152" t="s">
        <v>330</v>
      </c>
      <c r="E34" s="152" t="s">
        <v>322</v>
      </c>
      <c r="F34" s="152" t="s">
        <v>513</v>
      </c>
      <c r="G34" s="152" t="s">
        <v>8</v>
      </c>
      <c r="H34" s="152" t="s">
        <v>330</v>
      </c>
      <c r="I34" s="152" t="s">
        <v>329</v>
      </c>
      <c r="J34" s="152" t="s">
        <v>325</v>
      </c>
      <c r="K34" s="152" t="s">
        <v>326</v>
      </c>
      <c r="L34" s="155">
        <v>20650000</v>
      </c>
      <c r="M34" s="155">
        <v>20650000</v>
      </c>
      <c r="N34" s="155">
        <v>20650000</v>
      </c>
      <c r="O34" s="148"/>
    </row>
    <row r="35" spans="1:15" ht="22.5">
      <c r="A35" s="153" t="s">
        <v>512</v>
      </c>
      <c r="B35" s="154"/>
      <c r="C35" s="152" t="s">
        <v>329</v>
      </c>
      <c r="D35" s="152" t="s">
        <v>330</v>
      </c>
      <c r="E35" s="152" t="s">
        <v>322</v>
      </c>
      <c r="F35" s="152" t="s">
        <v>514</v>
      </c>
      <c r="G35" s="152" t="s">
        <v>8</v>
      </c>
      <c r="H35" s="152" t="s">
        <v>330</v>
      </c>
      <c r="I35" s="152" t="s">
        <v>329</v>
      </c>
      <c r="J35" s="152" t="s">
        <v>325</v>
      </c>
      <c r="K35" s="152" t="s">
        <v>326</v>
      </c>
      <c r="L35" s="155"/>
      <c r="M35" s="155">
        <v>200000</v>
      </c>
      <c r="N35" s="155">
        <v>200000</v>
      </c>
      <c r="O35" s="148"/>
    </row>
    <row r="36" spans="1:15" ht="22.5">
      <c r="A36" s="153" t="s">
        <v>567</v>
      </c>
      <c r="B36" s="154"/>
      <c r="C36" s="152" t="s">
        <v>329</v>
      </c>
      <c r="D36" s="152" t="s">
        <v>568</v>
      </c>
      <c r="E36" s="152" t="s">
        <v>322</v>
      </c>
      <c r="F36" s="152" t="s">
        <v>514</v>
      </c>
      <c r="G36" s="152" t="s">
        <v>8</v>
      </c>
      <c r="H36" s="152" t="s">
        <v>568</v>
      </c>
      <c r="I36" s="152" t="s">
        <v>329</v>
      </c>
      <c r="J36" s="152" t="s">
        <v>325</v>
      </c>
      <c r="K36" s="152" t="s">
        <v>326</v>
      </c>
      <c r="L36" s="155">
        <v>200000</v>
      </c>
      <c r="M36" s="155"/>
      <c r="N36" s="155"/>
      <c r="O36" s="148"/>
    </row>
    <row r="37" spans="1:15" ht="22.5">
      <c r="A37" s="153" t="s">
        <v>515</v>
      </c>
      <c r="B37" s="154"/>
      <c r="C37" s="152" t="s">
        <v>329</v>
      </c>
      <c r="D37" s="152" t="s">
        <v>516</v>
      </c>
      <c r="E37" s="152" t="s">
        <v>322</v>
      </c>
      <c r="F37" s="152" t="s">
        <v>514</v>
      </c>
      <c r="G37" s="152" t="s">
        <v>8</v>
      </c>
      <c r="H37" s="152" t="s">
        <v>516</v>
      </c>
      <c r="I37" s="152" t="s">
        <v>329</v>
      </c>
      <c r="J37" s="152" t="s">
        <v>325</v>
      </c>
      <c r="K37" s="152" t="s">
        <v>326</v>
      </c>
      <c r="L37" s="155">
        <v>7985.04</v>
      </c>
      <c r="M37" s="155"/>
      <c r="N37" s="155"/>
      <c r="O37" s="148"/>
    </row>
    <row r="38" spans="1:15" ht="33.75">
      <c r="A38" s="153" t="s">
        <v>331</v>
      </c>
      <c r="B38" s="154" t="s">
        <v>332</v>
      </c>
      <c r="C38" s="152" t="s">
        <v>329</v>
      </c>
      <c r="D38" s="152" t="s">
        <v>330</v>
      </c>
      <c r="E38" s="152" t="s">
        <v>322</v>
      </c>
      <c r="F38" s="152" t="s">
        <v>323</v>
      </c>
      <c r="G38" s="152" t="s">
        <v>10</v>
      </c>
      <c r="H38" s="152" t="s">
        <v>330</v>
      </c>
      <c r="I38" s="152" t="s">
        <v>329</v>
      </c>
      <c r="J38" s="152" t="s">
        <v>325</v>
      </c>
      <c r="K38" s="152" t="s">
        <v>326</v>
      </c>
      <c r="L38" s="155">
        <v>156660100</v>
      </c>
      <c r="M38" s="155">
        <v>156660100</v>
      </c>
      <c r="N38" s="155">
        <v>156660100</v>
      </c>
      <c r="O38" s="148"/>
    </row>
    <row r="39" spans="1:15" ht="33.75">
      <c r="A39" s="153" t="s">
        <v>333</v>
      </c>
      <c r="B39" s="154" t="s">
        <v>332</v>
      </c>
      <c r="C39" s="152" t="s">
        <v>329</v>
      </c>
      <c r="D39" s="152" t="s">
        <v>330</v>
      </c>
      <c r="E39" s="152" t="s">
        <v>334</v>
      </c>
      <c r="F39" s="152" t="s">
        <v>335</v>
      </c>
      <c r="G39" s="152" t="s">
        <v>10</v>
      </c>
      <c r="H39" s="152" t="s">
        <v>330</v>
      </c>
      <c r="I39" s="152" t="s">
        <v>329</v>
      </c>
      <c r="J39" s="152" t="s">
        <v>325</v>
      </c>
      <c r="K39" s="152" t="s">
        <v>326</v>
      </c>
      <c r="L39" s="155">
        <v>42582000</v>
      </c>
      <c r="M39" s="155">
        <v>42582000</v>
      </c>
      <c r="N39" s="155">
        <v>42582000</v>
      </c>
      <c r="O39" s="148"/>
    </row>
    <row r="40" spans="1:15" ht="33.75">
      <c r="A40" s="153" t="s">
        <v>333</v>
      </c>
      <c r="B40" s="154" t="s">
        <v>332</v>
      </c>
      <c r="C40" s="152" t="s">
        <v>329</v>
      </c>
      <c r="D40" s="152" t="s">
        <v>330</v>
      </c>
      <c r="E40" s="152" t="s">
        <v>336</v>
      </c>
      <c r="F40" s="152" t="s">
        <v>337</v>
      </c>
      <c r="G40" s="152" t="s">
        <v>10</v>
      </c>
      <c r="H40" s="152" t="s">
        <v>330</v>
      </c>
      <c r="I40" s="152" t="s">
        <v>329</v>
      </c>
      <c r="J40" s="152" t="s">
        <v>325</v>
      </c>
      <c r="K40" s="152" t="s">
        <v>326</v>
      </c>
      <c r="L40" s="155">
        <v>80983200</v>
      </c>
      <c r="M40" s="155">
        <v>80983200</v>
      </c>
      <c r="N40" s="155">
        <v>80983200</v>
      </c>
      <c r="O40" s="148"/>
    </row>
    <row r="41" spans="1:15" ht="33.75">
      <c r="A41" s="153" t="s">
        <v>333</v>
      </c>
      <c r="B41" s="154" t="s">
        <v>332</v>
      </c>
      <c r="C41" s="152" t="s">
        <v>329</v>
      </c>
      <c r="D41" s="152" t="s">
        <v>330</v>
      </c>
      <c r="E41" s="152" t="s">
        <v>338</v>
      </c>
      <c r="F41" s="152" t="s">
        <v>337</v>
      </c>
      <c r="G41" s="152" t="s">
        <v>10</v>
      </c>
      <c r="H41" s="152" t="s">
        <v>330</v>
      </c>
      <c r="I41" s="152" t="s">
        <v>329</v>
      </c>
      <c r="J41" s="152" t="s">
        <v>325</v>
      </c>
      <c r="K41" s="152" t="s">
        <v>326</v>
      </c>
      <c r="L41" s="155">
        <v>33094900</v>
      </c>
      <c r="M41" s="155">
        <v>33094900</v>
      </c>
      <c r="N41" s="155">
        <v>33094900</v>
      </c>
      <c r="O41" s="148"/>
    </row>
    <row r="42" spans="1:15" ht="22.5">
      <c r="A42" s="153" t="s">
        <v>569</v>
      </c>
      <c r="B42" s="154" t="s">
        <v>570</v>
      </c>
      <c r="C42" s="152" t="s">
        <v>571</v>
      </c>
      <c r="D42" s="152" t="s">
        <v>321</v>
      </c>
      <c r="E42" s="152" t="s">
        <v>322</v>
      </c>
      <c r="F42" s="152" t="s">
        <v>323</v>
      </c>
      <c r="G42" s="152" t="s">
        <v>324</v>
      </c>
      <c r="H42" s="152" t="s">
        <v>321</v>
      </c>
      <c r="I42" s="152" t="s">
        <v>571</v>
      </c>
      <c r="J42" s="152" t="s">
        <v>325</v>
      </c>
      <c r="K42" s="152" t="s">
        <v>326</v>
      </c>
      <c r="L42" s="155">
        <v>8709.5</v>
      </c>
      <c r="M42" s="155"/>
      <c r="N42" s="155"/>
      <c r="O42" s="148"/>
    </row>
    <row r="43" spans="1:15" ht="22.5">
      <c r="A43" s="153" t="s">
        <v>572</v>
      </c>
      <c r="B43" s="154" t="s">
        <v>573</v>
      </c>
      <c r="C43" s="152" t="s">
        <v>571</v>
      </c>
      <c r="D43" s="152" t="s">
        <v>574</v>
      </c>
      <c r="E43" s="152" t="s">
        <v>322</v>
      </c>
      <c r="F43" s="152" t="s">
        <v>514</v>
      </c>
      <c r="G43" s="152" t="s">
        <v>8</v>
      </c>
      <c r="H43" s="152" t="s">
        <v>574</v>
      </c>
      <c r="I43" s="152" t="s">
        <v>571</v>
      </c>
      <c r="J43" s="152" t="s">
        <v>325</v>
      </c>
      <c r="K43" s="152" t="s">
        <v>326</v>
      </c>
      <c r="L43" s="155">
        <v>8709.5</v>
      </c>
      <c r="M43" s="155"/>
      <c r="N43" s="155"/>
      <c r="O43" s="148"/>
    </row>
    <row r="44" spans="1:15" ht="22.5">
      <c r="A44" s="153" t="s">
        <v>517</v>
      </c>
      <c r="B44" s="154" t="s">
        <v>518</v>
      </c>
      <c r="C44" s="152" t="s">
        <v>519</v>
      </c>
      <c r="D44" s="152" t="s">
        <v>321</v>
      </c>
      <c r="E44" s="152" t="s">
        <v>322</v>
      </c>
      <c r="F44" s="152" t="s">
        <v>323</v>
      </c>
      <c r="G44" s="152" t="s">
        <v>324</v>
      </c>
      <c r="H44" s="152" t="s">
        <v>321</v>
      </c>
      <c r="I44" s="152" t="s">
        <v>519</v>
      </c>
      <c r="J44" s="152" t="s">
        <v>325</v>
      </c>
      <c r="K44" s="152" t="s">
        <v>326</v>
      </c>
      <c r="L44" s="155">
        <v>9287000</v>
      </c>
      <c r="M44" s="155">
        <v>10693000</v>
      </c>
      <c r="N44" s="155">
        <v>10693000</v>
      </c>
      <c r="O44" s="148"/>
    </row>
    <row r="45" spans="1:15" ht="22.5">
      <c r="A45" s="153" t="s">
        <v>520</v>
      </c>
      <c r="B45" s="154" t="s">
        <v>521</v>
      </c>
      <c r="C45" s="152" t="s">
        <v>519</v>
      </c>
      <c r="D45" s="152" t="s">
        <v>522</v>
      </c>
      <c r="E45" s="152" t="s">
        <v>322</v>
      </c>
      <c r="F45" s="152" t="s">
        <v>323</v>
      </c>
      <c r="G45" s="152" t="s">
        <v>11</v>
      </c>
      <c r="H45" s="152" t="s">
        <v>522</v>
      </c>
      <c r="I45" s="152" t="s">
        <v>519</v>
      </c>
      <c r="J45" s="152" t="s">
        <v>325</v>
      </c>
      <c r="K45" s="152" t="s">
        <v>326</v>
      </c>
      <c r="L45" s="155">
        <v>9287000</v>
      </c>
      <c r="M45" s="155">
        <v>10693000</v>
      </c>
      <c r="N45" s="155">
        <v>10693000</v>
      </c>
      <c r="O45" s="148"/>
    </row>
    <row r="46" spans="1:15" ht="22.5">
      <c r="A46" s="153" t="s">
        <v>523</v>
      </c>
      <c r="B46" s="154" t="s">
        <v>521</v>
      </c>
      <c r="C46" s="152" t="s">
        <v>519</v>
      </c>
      <c r="D46" s="152" t="s">
        <v>522</v>
      </c>
      <c r="E46" s="152" t="s">
        <v>524</v>
      </c>
      <c r="F46" s="152" t="s">
        <v>323</v>
      </c>
      <c r="G46" s="152" t="s">
        <v>11</v>
      </c>
      <c r="H46" s="152" t="s">
        <v>522</v>
      </c>
      <c r="I46" s="152" t="s">
        <v>519</v>
      </c>
      <c r="J46" s="152" t="s">
        <v>325</v>
      </c>
      <c r="K46" s="152" t="s">
        <v>326</v>
      </c>
      <c r="L46" s="155">
        <v>1696000</v>
      </c>
      <c r="M46" s="155">
        <v>2102000</v>
      </c>
      <c r="N46" s="155">
        <v>2102000</v>
      </c>
      <c r="O46" s="148"/>
    </row>
    <row r="47" spans="1:15" ht="22.5">
      <c r="A47" s="153" t="s">
        <v>523</v>
      </c>
      <c r="B47" s="154" t="s">
        <v>521</v>
      </c>
      <c r="C47" s="152" t="s">
        <v>519</v>
      </c>
      <c r="D47" s="152" t="s">
        <v>525</v>
      </c>
      <c r="E47" s="152" t="s">
        <v>524</v>
      </c>
      <c r="F47" s="152" t="s">
        <v>323</v>
      </c>
      <c r="G47" s="152" t="s">
        <v>11</v>
      </c>
      <c r="H47" s="152" t="s">
        <v>525</v>
      </c>
      <c r="I47" s="152" t="s">
        <v>519</v>
      </c>
      <c r="J47" s="152" t="s">
        <v>325</v>
      </c>
      <c r="K47" s="152" t="s">
        <v>326</v>
      </c>
      <c r="L47" s="155">
        <v>1000000</v>
      </c>
      <c r="M47" s="155">
        <v>2000000</v>
      </c>
      <c r="N47" s="155">
        <v>2000000</v>
      </c>
      <c r="O47" s="148"/>
    </row>
    <row r="48" spans="1:15" ht="22.5">
      <c r="A48" s="153" t="s">
        <v>523</v>
      </c>
      <c r="B48" s="154" t="s">
        <v>521</v>
      </c>
      <c r="C48" s="152" t="s">
        <v>519</v>
      </c>
      <c r="D48" s="152" t="s">
        <v>522</v>
      </c>
      <c r="E48" s="152" t="s">
        <v>526</v>
      </c>
      <c r="F48" s="152" t="s">
        <v>323</v>
      </c>
      <c r="G48" s="152" t="s">
        <v>11</v>
      </c>
      <c r="H48" s="152" t="s">
        <v>522</v>
      </c>
      <c r="I48" s="152" t="s">
        <v>519</v>
      </c>
      <c r="J48" s="152" t="s">
        <v>325</v>
      </c>
      <c r="K48" s="152" t="s">
        <v>326</v>
      </c>
      <c r="L48" s="155">
        <v>5226000</v>
      </c>
      <c r="M48" s="155">
        <v>5226000</v>
      </c>
      <c r="N48" s="155">
        <v>5226000</v>
      </c>
      <c r="O48" s="148"/>
    </row>
    <row r="49" spans="1:15" ht="22.5">
      <c r="A49" s="153" t="s">
        <v>523</v>
      </c>
      <c r="B49" s="154" t="s">
        <v>521</v>
      </c>
      <c r="C49" s="152" t="s">
        <v>519</v>
      </c>
      <c r="D49" s="152" t="s">
        <v>522</v>
      </c>
      <c r="E49" s="152" t="s">
        <v>527</v>
      </c>
      <c r="F49" s="152" t="s">
        <v>323</v>
      </c>
      <c r="G49" s="152" t="s">
        <v>11</v>
      </c>
      <c r="H49" s="152" t="s">
        <v>522</v>
      </c>
      <c r="I49" s="152" t="s">
        <v>519</v>
      </c>
      <c r="J49" s="152" t="s">
        <v>325</v>
      </c>
      <c r="K49" s="152" t="s">
        <v>326</v>
      </c>
      <c r="L49" s="155">
        <v>1365000</v>
      </c>
      <c r="M49" s="155">
        <v>1365000</v>
      </c>
      <c r="N49" s="155">
        <v>1365000</v>
      </c>
      <c r="O49" s="148"/>
    </row>
    <row r="50" spans="1:15" ht="22.5">
      <c r="A50" s="149" t="s">
        <v>487</v>
      </c>
      <c r="B50" s="150" t="s">
        <v>488</v>
      </c>
      <c r="C50" s="151" t="s">
        <v>321</v>
      </c>
      <c r="D50" s="152" t="s">
        <v>321</v>
      </c>
      <c r="E50" s="152" t="s">
        <v>322</v>
      </c>
      <c r="F50" s="152" t="s">
        <v>323</v>
      </c>
      <c r="G50" s="152" t="s">
        <v>324</v>
      </c>
      <c r="H50" s="152" t="s">
        <v>321</v>
      </c>
      <c r="I50" s="152" t="s">
        <v>321</v>
      </c>
      <c r="J50" s="152" t="s">
        <v>325</v>
      </c>
      <c r="K50" s="152" t="s">
        <v>326</v>
      </c>
      <c r="L50" s="147"/>
      <c r="M50" s="147"/>
      <c r="N50" s="147"/>
      <c r="O50" s="148"/>
    </row>
    <row r="51" spans="1:15" ht="22.5">
      <c r="A51" s="149" t="s">
        <v>489</v>
      </c>
      <c r="B51" s="150" t="s">
        <v>490</v>
      </c>
      <c r="C51" s="151" t="s">
        <v>491</v>
      </c>
      <c r="D51" s="152" t="s">
        <v>491</v>
      </c>
      <c r="E51" s="152" t="s">
        <v>492</v>
      </c>
      <c r="F51" s="152" t="s">
        <v>337</v>
      </c>
      <c r="G51" s="152" t="s">
        <v>10</v>
      </c>
      <c r="H51" s="152" t="s">
        <v>491</v>
      </c>
      <c r="I51" s="152" t="s">
        <v>491</v>
      </c>
      <c r="J51" s="152" t="s">
        <v>325</v>
      </c>
      <c r="K51" s="152" t="s">
        <v>326</v>
      </c>
      <c r="L51" s="147"/>
      <c r="M51" s="147"/>
      <c r="N51" s="147"/>
      <c r="O51" s="148"/>
    </row>
    <row r="52" spans="1:15" ht="22.5">
      <c r="A52" s="149" t="s">
        <v>489</v>
      </c>
      <c r="B52" s="150" t="s">
        <v>490</v>
      </c>
      <c r="C52" s="151" t="s">
        <v>491</v>
      </c>
      <c r="D52" s="152" t="s">
        <v>491</v>
      </c>
      <c r="E52" s="152" t="s">
        <v>493</v>
      </c>
      <c r="F52" s="152" t="s">
        <v>323</v>
      </c>
      <c r="G52" s="152" t="s">
        <v>11</v>
      </c>
      <c r="H52" s="152" t="s">
        <v>491</v>
      </c>
      <c r="I52" s="152" t="s">
        <v>491</v>
      </c>
      <c r="J52" s="152" t="s">
        <v>325</v>
      </c>
      <c r="K52" s="152" t="s">
        <v>326</v>
      </c>
      <c r="L52" s="147"/>
      <c r="M52" s="147"/>
      <c r="N52" s="147"/>
      <c r="O52" s="148"/>
    </row>
    <row r="53" spans="1:15" ht="22.5">
      <c r="A53" s="149" t="s">
        <v>489</v>
      </c>
      <c r="B53" s="150" t="s">
        <v>490</v>
      </c>
      <c r="C53" s="151" t="s">
        <v>491</v>
      </c>
      <c r="D53" s="152" t="s">
        <v>491</v>
      </c>
      <c r="E53" s="152" t="s">
        <v>494</v>
      </c>
      <c r="F53" s="152" t="s">
        <v>335</v>
      </c>
      <c r="G53" s="152" t="s">
        <v>10</v>
      </c>
      <c r="H53" s="152" t="s">
        <v>491</v>
      </c>
      <c r="I53" s="152" t="s">
        <v>491</v>
      </c>
      <c r="J53" s="152" t="s">
        <v>325</v>
      </c>
      <c r="K53" s="152" t="s">
        <v>326</v>
      </c>
      <c r="L53" s="147"/>
      <c r="M53" s="147"/>
      <c r="N53" s="147"/>
      <c r="O53" s="148"/>
    </row>
    <row r="54" spans="1:15" ht="22.5">
      <c r="A54" s="149" t="s">
        <v>489</v>
      </c>
      <c r="B54" s="150" t="s">
        <v>490</v>
      </c>
      <c r="C54" s="151" t="s">
        <v>491</v>
      </c>
      <c r="D54" s="152" t="s">
        <v>491</v>
      </c>
      <c r="E54" s="152" t="s">
        <v>334</v>
      </c>
      <c r="F54" s="152" t="s">
        <v>335</v>
      </c>
      <c r="G54" s="152" t="s">
        <v>10</v>
      </c>
      <c r="H54" s="152" t="s">
        <v>491</v>
      </c>
      <c r="I54" s="152" t="s">
        <v>491</v>
      </c>
      <c r="J54" s="152" t="s">
        <v>325</v>
      </c>
      <c r="K54" s="152" t="s">
        <v>326</v>
      </c>
      <c r="L54" s="147"/>
      <c r="M54" s="147"/>
      <c r="N54" s="147"/>
      <c r="O54" s="148"/>
    </row>
    <row r="55" spans="1:15" ht="22.5">
      <c r="A55" s="149" t="s">
        <v>456</v>
      </c>
      <c r="B55" s="150" t="s">
        <v>457</v>
      </c>
      <c r="C55" s="151" t="s">
        <v>321</v>
      </c>
      <c r="D55" s="152" t="s">
        <v>321</v>
      </c>
      <c r="E55" s="152" t="s">
        <v>322</v>
      </c>
      <c r="F55" s="152" t="s">
        <v>323</v>
      </c>
      <c r="G55" s="152" t="s">
        <v>324</v>
      </c>
      <c r="H55" s="152" t="s">
        <v>321</v>
      </c>
      <c r="I55" s="152" t="s">
        <v>321</v>
      </c>
      <c r="J55" s="152" t="s">
        <v>325</v>
      </c>
      <c r="K55" s="152" t="s">
        <v>326</v>
      </c>
      <c r="L55" s="147"/>
      <c r="M55" s="147"/>
      <c r="N55" s="147"/>
      <c r="O55" s="148"/>
    </row>
    <row r="56" spans="1:15" ht="22.5">
      <c r="A56" s="149" t="s">
        <v>339</v>
      </c>
      <c r="B56" s="150" t="s">
        <v>340</v>
      </c>
      <c r="C56" s="151" t="s">
        <v>321</v>
      </c>
      <c r="D56" s="152" t="s">
        <v>321</v>
      </c>
      <c r="E56" s="152" t="s">
        <v>322</v>
      </c>
      <c r="F56" s="152" t="s">
        <v>323</v>
      </c>
      <c r="G56" s="152" t="s">
        <v>324</v>
      </c>
      <c r="H56" s="152" t="s">
        <v>321</v>
      </c>
      <c r="I56" s="152" t="s">
        <v>321</v>
      </c>
      <c r="J56" s="152" t="s">
        <v>325</v>
      </c>
      <c r="K56" s="152" t="s">
        <v>326</v>
      </c>
      <c r="L56" s="147">
        <v>190198643.22</v>
      </c>
      <c r="M56" s="147">
        <v>188203100</v>
      </c>
      <c r="N56" s="147">
        <v>188203100</v>
      </c>
      <c r="O56" s="148"/>
    </row>
    <row r="57" spans="1:15" ht="22.5">
      <c r="A57" s="153" t="s">
        <v>341</v>
      </c>
      <c r="B57" s="154" t="s">
        <v>342</v>
      </c>
      <c r="C57" s="152" t="s">
        <v>321</v>
      </c>
      <c r="D57" s="152" t="s">
        <v>321</v>
      </c>
      <c r="E57" s="152" t="s">
        <v>322</v>
      </c>
      <c r="F57" s="152" t="s">
        <v>323</v>
      </c>
      <c r="G57" s="152" t="s">
        <v>324</v>
      </c>
      <c r="H57" s="152" t="s">
        <v>321</v>
      </c>
      <c r="I57" s="152" t="s">
        <v>321</v>
      </c>
      <c r="J57" s="152" t="s">
        <v>325</v>
      </c>
      <c r="K57" s="152" t="s">
        <v>326</v>
      </c>
      <c r="L57" s="155">
        <v>119506100</v>
      </c>
      <c r="M57" s="155">
        <v>119506100</v>
      </c>
      <c r="N57" s="155">
        <v>119506100</v>
      </c>
      <c r="O57" s="148"/>
    </row>
    <row r="58" spans="1:15" ht="22.5">
      <c r="A58" s="153" t="s">
        <v>343</v>
      </c>
      <c r="B58" s="154" t="s">
        <v>344</v>
      </c>
      <c r="C58" s="152" t="s">
        <v>345</v>
      </c>
      <c r="D58" s="152" t="s">
        <v>321</v>
      </c>
      <c r="E58" s="152" t="s">
        <v>322</v>
      </c>
      <c r="F58" s="152" t="s">
        <v>323</v>
      </c>
      <c r="G58" s="152" t="s">
        <v>324</v>
      </c>
      <c r="H58" s="152" t="s">
        <v>321</v>
      </c>
      <c r="I58" s="152" t="s">
        <v>321</v>
      </c>
      <c r="J58" s="152" t="s">
        <v>325</v>
      </c>
      <c r="K58" s="152" t="s">
        <v>326</v>
      </c>
      <c r="L58" s="155">
        <v>91766702</v>
      </c>
      <c r="M58" s="155">
        <v>91766702</v>
      </c>
      <c r="N58" s="155">
        <v>91766702</v>
      </c>
      <c r="O58" s="148"/>
    </row>
    <row r="59" spans="1:15" ht="22.5">
      <c r="A59" s="153" t="s">
        <v>346</v>
      </c>
      <c r="B59" s="154" t="s">
        <v>344</v>
      </c>
      <c r="C59" s="152" t="s">
        <v>345</v>
      </c>
      <c r="D59" s="152" t="s">
        <v>347</v>
      </c>
      <c r="E59" s="152" t="s">
        <v>338</v>
      </c>
      <c r="F59" s="152" t="s">
        <v>352</v>
      </c>
      <c r="G59" s="152" t="s">
        <v>10</v>
      </c>
      <c r="H59" s="152" t="s">
        <v>347</v>
      </c>
      <c r="I59" s="152" t="s">
        <v>321</v>
      </c>
      <c r="J59" s="152" t="s">
        <v>325</v>
      </c>
      <c r="K59" s="152" t="s">
        <v>326</v>
      </c>
      <c r="L59" s="155">
        <v>25168510</v>
      </c>
      <c r="M59" s="155">
        <v>25168510</v>
      </c>
      <c r="N59" s="155">
        <v>25168510</v>
      </c>
      <c r="O59" s="148"/>
    </row>
    <row r="60" spans="1:15" ht="22.5">
      <c r="A60" s="153" t="s">
        <v>349</v>
      </c>
      <c r="B60" s="154" t="s">
        <v>344</v>
      </c>
      <c r="C60" s="152" t="s">
        <v>345</v>
      </c>
      <c r="D60" s="152" t="s">
        <v>350</v>
      </c>
      <c r="E60" s="152" t="s">
        <v>338</v>
      </c>
      <c r="F60" s="152" t="s">
        <v>353</v>
      </c>
      <c r="G60" s="152" t="s">
        <v>10</v>
      </c>
      <c r="H60" s="152" t="s">
        <v>350</v>
      </c>
      <c r="I60" s="152" t="s">
        <v>321</v>
      </c>
      <c r="J60" s="152" t="s">
        <v>325</v>
      </c>
      <c r="K60" s="152" t="s">
        <v>326</v>
      </c>
      <c r="L60" s="155">
        <v>250000</v>
      </c>
      <c r="M60" s="155">
        <v>250000</v>
      </c>
      <c r="N60" s="155">
        <v>250000</v>
      </c>
      <c r="O60" s="148"/>
    </row>
    <row r="61" spans="1:16" ht="22.5">
      <c r="A61" s="153" t="s">
        <v>346</v>
      </c>
      <c r="B61" s="154" t="s">
        <v>344</v>
      </c>
      <c r="C61" s="152" t="s">
        <v>345</v>
      </c>
      <c r="D61" s="152" t="s">
        <v>347</v>
      </c>
      <c r="E61" s="152" t="s">
        <v>336</v>
      </c>
      <c r="F61" s="152" t="s">
        <v>352</v>
      </c>
      <c r="G61" s="152" t="s">
        <v>10</v>
      </c>
      <c r="H61" s="152" t="s">
        <v>347</v>
      </c>
      <c r="I61" s="152" t="s">
        <v>321</v>
      </c>
      <c r="J61" s="152" t="s">
        <v>325</v>
      </c>
      <c r="K61" s="152" t="s">
        <v>326</v>
      </c>
      <c r="L61" s="155">
        <v>61283700</v>
      </c>
      <c r="M61" s="155">
        <v>61283700</v>
      </c>
      <c r="N61" s="155">
        <v>61283700</v>
      </c>
      <c r="O61" s="148"/>
      <c r="P61" s="77">
        <f>L62+L64+L66</f>
        <v>467100</v>
      </c>
    </row>
    <row r="62" spans="1:15" ht="22.5">
      <c r="A62" s="153" t="s">
        <v>349</v>
      </c>
      <c r="B62" s="154" t="s">
        <v>344</v>
      </c>
      <c r="C62" s="152" t="s">
        <v>345</v>
      </c>
      <c r="D62" s="152" t="s">
        <v>350</v>
      </c>
      <c r="E62" s="152" t="s">
        <v>336</v>
      </c>
      <c r="F62" s="152" t="s">
        <v>353</v>
      </c>
      <c r="G62" s="152" t="s">
        <v>10</v>
      </c>
      <c r="H62" s="152" t="s">
        <v>350</v>
      </c>
      <c r="I62" s="152" t="s">
        <v>321</v>
      </c>
      <c r="J62" s="152" t="s">
        <v>325</v>
      </c>
      <c r="K62" s="152" t="s">
        <v>326</v>
      </c>
      <c r="L62" s="155">
        <v>400000</v>
      </c>
      <c r="M62" s="155">
        <v>400000</v>
      </c>
      <c r="N62" s="155">
        <v>400000</v>
      </c>
      <c r="O62" s="148"/>
    </row>
    <row r="63" spans="1:15" ht="22.5">
      <c r="A63" s="153" t="s">
        <v>346</v>
      </c>
      <c r="B63" s="154" t="s">
        <v>344</v>
      </c>
      <c r="C63" s="152" t="s">
        <v>345</v>
      </c>
      <c r="D63" s="152" t="s">
        <v>347</v>
      </c>
      <c r="E63" s="152" t="s">
        <v>334</v>
      </c>
      <c r="F63" s="152" t="s">
        <v>348</v>
      </c>
      <c r="G63" s="152" t="s">
        <v>10</v>
      </c>
      <c r="H63" s="152" t="s">
        <v>347</v>
      </c>
      <c r="I63" s="152" t="s">
        <v>321</v>
      </c>
      <c r="J63" s="152" t="s">
        <v>325</v>
      </c>
      <c r="K63" s="152" t="s">
        <v>326</v>
      </c>
      <c r="L63" s="155">
        <v>4599492</v>
      </c>
      <c r="M63" s="155">
        <v>4599492</v>
      </c>
      <c r="N63" s="155">
        <v>4599492</v>
      </c>
      <c r="O63" s="148"/>
    </row>
    <row r="64" spans="1:15" ht="22.5">
      <c r="A64" s="153" t="s">
        <v>349</v>
      </c>
      <c r="B64" s="154" t="s">
        <v>344</v>
      </c>
      <c r="C64" s="152" t="s">
        <v>345</v>
      </c>
      <c r="D64" s="152" t="s">
        <v>350</v>
      </c>
      <c r="E64" s="152" t="s">
        <v>334</v>
      </c>
      <c r="F64" s="152" t="s">
        <v>351</v>
      </c>
      <c r="G64" s="152" t="s">
        <v>10</v>
      </c>
      <c r="H64" s="152" t="s">
        <v>350</v>
      </c>
      <c r="I64" s="152" t="s">
        <v>321</v>
      </c>
      <c r="J64" s="152" t="s">
        <v>325</v>
      </c>
      <c r="K64" s="152" t="s">
        <v>326</v>
      </c>
      <c r="L64" s="155">
        <v>65000</v>
      </c>
      <c r="M64" s="155">
        <v>65000</v>
      </c>
      <c r="N64" s="155">
        <v>65000</v>
      </c>
      <c r="O64" s="148"/>
    </row>
    <row r="65" spans="1:15" ht="22.5">
      <c r="A65" s="153" t="s">
        <v>461</v>
      </c>
      <c r="B65" s="154" t="s">
        <v>462</v>
      </c>
      <c r="C65" s="152" t="s">
        <v>463</v>
      </c>
      <c r="D65" s="152" t="s">
        <v>321</v>
      </c>
      <c r="E65" s="152" t="s">
        <v>322</v>
      </c>
      <c r="F65" s="152" t="s">
        <v>323</v>
      </c>
      <c r="G65" s="152" t="s">
        <v>324</v>
      </c>
      <c r="H65" s="152" t="s">
        <v>321</v>
      </c>
      <c r="I65" s="152" t="s">
        <v>321</v>
      </c>
      <c r="J65" s="152" t="s">
        <v>325</v>
      </c>
      <c r="K65" s="152" t="s">
        <v>326</v>
      </c>
      <c r="L65" s="155">
        <v>22100</v>
      </c>
      <c r="M65" s="155">
        <v>22100</v>
      </c>
      <c r="N65" s="155">
        <v>22100</v>
      </c>
      <c r="O65" s="148"/>
    </row>
    <row r="66" spans="1:15" ht="22.5">
      <c r="A66" s="153" t="s">
        <v>464</v>
      </c>
      <c r="B66" s="154" t="s">
        <v>462</v>
      </c>
      <c r="C66" s="152" t="s">
        <v>463</v>
      </c>
      <c r="D66" s="152" t="s">
        <v>465</v>
      </c>
      <c r="E66" s="152" t="s">
        <v>334</v>
      </c>
      <c r="F66" s="152" t="s">
        <v>466</v>
      </c>
      <c r="G66" s="152" t="s">
        <v>10</v>
      </c>
      <c r="H66" s="152" t="s">
        <v>465</v>
      </c>
      <c r="I66" s="152" t="s">
        <v>321</v>
      </c>
      <c r="J66" s="152" t="s">
        <v>325</v>
      </c>
      <c r="K66" s="152" t="s">
        <v>326</v>
      </c>
      <c r="L66" s="155">
        <v>2100</v>
      </c>
      <c r="M66" s="155">
        <v>2100</v>
      </c>
      <c r="N66" s="155">
        <v>2100</v>
      </c>
      <c r="O66" s="148"/>
    </row>
    <row r="67" spans="1:15" ht="22.5">
      <c r="A67" s="153" t="s">
        <v>378</v>
      </c>
      <c r="B67" s="154" t="s">
        <v>462</v>
      </c>
      <c r="C67" s="152" t="s">
        <v>463</v>
      </c>
      <c r="D67" s="152" t="s">
        <v>379</v>
      </c>
      <c r="E67" s="152" t="s">
        <v>334</v>
      </c>
      <c r="F67" s="152" t="s">
        <v>393</v>
      </c>
      <c r="G67" s="152" t="s">
        <v>10</v>
      </c>
      <c r="H67" s="152" t="s">
        <v>379</v>
      </c>
      <c r="I67" s="152" t="s">
        <v>321</v>
      </c>
      <c r="J67" s="152" t="s">
        <v>325</v>
      </c>
      <c r="K67" s="152" t="s">
        <v>326</v>
      </c>
      <c r="L67" s="155">
        <v>20000</v>
      </c>
      <c r="M67" s="155">
        <v>20000</v>
      </c>
      <c r="N67" s="155">
        <v>20000</v>
      </c>
      <c r="O67" s="148"/>
    </row>
    <row r="68" spans="1:15" ht="22.5">
      <c r="A68" s="153" t="s">
        <v>354</v>
      </c>
      <c r="B68" s="154" t="s">
        <v>355</v>
      </c>
      <c r="C68" s="152" t="s">
        <v>356</v>
      </c>
      <c r="D68" s="152" t="s">
        <v>321</v>
      </c>
      <c r="E68" s="152" t="s">
        <v>322</v>
      </c>
      <c r="F68" s="152" t="s">
        <v>323</v>
      </c>
      <c r="G68" s="152" t="s">
        <v>324</v>
      </c>
      <c r="H68" s="152" t="s">
        <v>321</v>
      </c>
      <c r="I68" s="152" t="s">
        <v>321</v>
      </c>
      <c r="J68" s="152" t="s">
        <v>325</v>
      </c>
      <c r="K68" s="152" t="s">
        <v>326</v>
      </c>
      <c r="L68" s="155">
        <v>27717298</v>
      </c>
      <c r="M68" s="155">
        <v>27717298</v>
      </c>
      <c r="N68" s="155">
        <v>27717298</v>
      </c>
      <c r="O68" s="148"/>
    </row>
    <row r="69" spans="1:15" ht="22.5">
      <c r="A69" s="153" t="s">
        <v>357</v>
      </c>
      <c r="B69" s="154" t="s">
        <v>358</v>
      </c>
      <c r="C69" s="152" t="s">
        <v>356</v>
      </c>
      <c r="D69" s="152" t="s">
        <v>359</v>
      </c>
      <c r="E69" s="152" t="s">
        <v>338</v>
      </c>
      <c r="F69" s="152" t="s">
        <v>361</v>
      </c>
      <c r="G69" s="152" t="s">
        <v>10</v>
      </c>
      <c r="H69" s="152" t="s">
        <v>359</v>
      </c>
      <c r="I69" s="152" t="s">
        <v>321</v>
      </c>
      <c r="J69" s="152" t="s">
        <v>325</v>
      </c>
      <c r="K69" s="152" t="s">
        <v>326</v>
      </c>
      <c r="L69" s="155">
        <v>7676390</v>
      </c>
      <c r="M69" s="155">
        <v>7676390</v>
      </c>
      <c r="N69" s="155">
        <v>7676390</v>
      </c>
      <c r="O69" s="148"/>
    </row>
    <row r="70" spans="1:15" ht="22.5">
      <c r="A70" s="153" t="s">
        <v>357</v>
      </c>
      <c r="B70" s="154" t="s">
        <v>358</v>
      </c>
      <c r="C70" s="152" t="s">
        <v>356</v>
      </c>
      <c r="D70" s="152" t="s">
        <v>359</v>
      </c>
      <c r="E70" s="152" t="s">
        <v>336</v>
      </c>
      <c r="F70" s="152" t="s">
        <v>361</v>
      </c>
      <c r="G70" s="152" t="s">
        <v>10</v>
      </c>
      <c r="H70" s="152" t="s">
        <v>359</v>
      </c>
      <c r="I70" s="152" t="s">
        <v>321</v>
      </c>
      <c r="J70" s="152" t="s">
        <v>325</v>
      </c>
      <c r="K70" s="152" t="s">
        <v>326</v>
      </c>
      <c r="L70" s="155">
        <v>18628500</v>
      </c>
      <c r="M70" s="155">
        <v>18628500</v>
      </c>
      <c r="N70" s="155">
        <v>18628500</v>
      </c>
      <c r="O70" s="148"/>
    </row>
    <row r="71" spans="1:15" ht="22.5">
      <c r="A71" s="153" t="s">
        <v>357</v>
      </c>
      <c r="B71" s="154" t="s">
        <v>358</v>
      </c>
      <c r="C71" s="152" t="s">
        <v>356</v>
      </c>
      <c r="D71" s="152" t="s">
        <v>359</v>
      </c>
      <c r="E71" s="152" t="s">
        <v>334</v>
      </c>
      <c r="F71" s="152" t="s">
        <v>360</v>
      </c>
      <c r="G71" s="152" t="s">
        <v>10</v>
      </c>
      <c r="H71" s="152" t="s">
        <v>359</v>
      </c>
      <c r="I71" s="152" t="s">
        <v>321</v>
      </c>
      <c r="J71" s="152" t="s">
        <v>325</v>
      </c>
      <c r="K71" s="152" t="s">
        <v>326</v>
      </c>
      <c r="L71" s="155">
        <v>1412408</v>
      </c>
      <c r="M71" s="155">
        <v>1412408</v>
      </c>
      <c r="N71" s="155">
        <v>1412408</v>
      </c>
      <c r="O71" s="148"/>
    </row>
    <row r="72" spans="1:15" ht="22.5">
      <c r="A72" s="153" t="s">
        <v>362</v>
      </c>
      <c r="B72" s="154" t="s">
        <v>363</v>
      </c>
      <c r="C72" s="152" t="s">
        <v>364</v>
      </c>
      <c r="D72" s="152" t="s">
        <v>321</v>
      </c>
      <c r="E72" s="152" t="s">
        <v>322</v>
      </c>
      <c r="F72" s="152" t="s">
        <v>323</v>
      </c>
      <c r="G72" s="152" t="s">
        <v>324</v>
      </c>
      <c r="H72" s="152" t="s">
        <v>321</v>
      </c>
      <c r="I72" s="152" t="s">
        <v>321</v>
      </c>
      <c r="J72" s="152" t="s">
        <v>325</v>
      </c>
      <c r="K72" s="152" t="s">
        <v>326</v>
      </c>
      <c r="L72" s="155">
        <v>7386897.74</v>
      </c>
      <c r="M72" s="155">
        <v>7374825</v>
      </c>
      <c r="N72" s="155">
        <v>7374825</v>
      </c>
      <c r="O72" s="148"/>
    </row>
    <row r="73" spans="1:15" ht="22.5">
      <c r="A73" s="153" t="s">
        <v>365</v>
      </c>
      <c r="B73" s="154" t="s">
        <v>366</v>
      </c>
      <c r="C73" s="152" t="s">
        <v>367</v>
      </c>
      <c r="D73" s="152" t="s">
        <v>321</v>
      </c>
      <c r="E73" s="152" t="s">
        <v>322</v>
      </c>
      <c r="F73" s="152" t="s">
        <v>323</v>
      </c>
      <c r="G73" s="152" t="s">
        <v>324</v>
      </c>
      <c r="H73" s="152" t="s">
        <v>321</v>
      </c>
      <c r="I73" s="152" t="s">
        <v>321</v>
      </c>
      <c r="J73" s="152" t="s">
        <v>325</v>
      </c>
      <c r="K73" s="152" t="s">
        <v>326</v>
      </c>
      <c r="L73" s="155">
        <v>7374825</v>
      </c>
      <c r="M73" s="155">
        <v>7374825</v>
      </c>
      <c r="N73" s="155">
        <v>7374825</v>
      </c>
      <c r="O73" s="148"/>
    </row>
    <row r="74" spans="1:15" ht="22.5">
      <c r="A74" s="153" t="s">
        <v>368</v>
      </c>
      <c r="B74" s="154" t="s">
        <v>366</v>
      </c>
      <c r="C74" s="152" t="s">
        <v>367</v>
      </c>
      <c r="D74" s="152" t="s">
        <v>369</v>
      </c>
      <c r="E74" s="152" t="s">
        <v>334</v>
      </c>
      <c r="F74" s="152" t="s">
        <v>370</v>
      </c>
      <c r="G74" s="152" t="s">
        <v>10</v>
      </c>
      <c r="H74" s="152" t="s">
        <v>369</v>
      </c>
      <c r="I74" s="152" t="s">
        <v>321</v>
      </c>
      <c r="J74" s="152" t="s">
        <v>325</v>
      </c>
      <c r="K74" s="152" t="s">
        <v>326</v>
      </c>
      <c r="L74" s="155">
        <v>7374825</v>
      </c>
      <c r="M74" s="155">
        <v>7374825</v>
      </c>
      <c r="N74" s="155">
        <v>7374825</v>
      </c>
      <c r="O74" s="148"/>
    </row>
    <row r="75" spans="1:15" ht="22.5">
      <c r="A75" s="153" t="s">
        <v>528</v>
      </c>
      <c r="B75" s="154" t="s">
        <v>529</v>
      </c>
      <c r="C75" s="152" t="s">
        <v>530</v>
      </c>
      <c r="D75" s="152" t="s">
        <v>321</v>
      </c>
      <c r="E75" s="152" t="s">
        <v>322</v>
      </c>
      <c r="F75" s="152" t="s">
        <v>323</v>
      </c>
      <c r="G75" s="152" t="s">
        <v>324</v>
      </c>
      <c r="H75" s="152" t="s">
        <v>321</v>
      </c>
      <c r="I75" s="152" t="s">
        <v>321</v>
      </c>
      <c r="J75" s="152" t="s">
        <v>325</v>
      </c>
      <c r="K75" s="152" t="s">
        <v>326</v>
      </c>
      <c r="L75" s="155">
        <v>12072.74</v>
      </c>
      <c r="M75" s="155"/>
      <c r="N75" s="155"/>
      <c r="O75" s="148"/>
    </row>
    <row r="76" spans="1:15" ht="22.5">
      <c r="A76" s="153" t="s">
        <v>531</v>
      </c>
      <c r="B76" s="154" t="s">
        <v>529</v>
      </c>
      <c r="C76" s="152" t="s">
        <v>530</v>
      </c>
      <c r="D76" s="152" t="s">
        <v>532</v>
      </c>
      <c r="E76" s="152" t="s">
        <v>322</v>
      </c>
      <c r="F76" s="152" t="s">
        <v>533</v>
      </c>
      <c r="G76" s="152" t="s">
        <v>8</v>
      </c>
      <c r="H76" s="152" t="s">
        <v>532</v>
      </c>
      <c r="I76" s="152" t="s">
        <v>321</v>
      </c>
      <c r="J76" s="152" t="s">
        <v>325</v>
      </c>
      <c r="K76" s="152" t="s">
        <v>326</v>
      </c>
      <c r="L76" s="155">
        <v>12072.74</v>
      </c>
      <c r="M76" s="155"/>
      <c r="N76" s="155"/>
      <c r="O76" s="148"/>
    </row>
    <row r="77" spans="1:15" ht="22.5">
      <c r="A77" s="153" t="s">
        <v>371</v>
      </c>
      <c r="B77" s="154" t="s">
        <v>372</v>
      </c>
      <c r="C77" s="152" t="s">
        <v>321</v>
      </c>
      <c r="D77" s="152" t="s">
        <v>321</v>
      </c>
      <c r="E77" s="152" t="s">
        <v>322</v>
      </c>
      <c r="F77" s="152" t="s">
        <v>323</v>
      </c>
      <c r="G77" s="152" t="s">
        <v>324</v>
      </c>
      <c r="H77" s="152" t="s">
        <v>321</v>
      </c>
      <c r="I77" s="152" t="s">
        <v>321</v>
      </c>
      <c r="J77" s="152" t="s">
        <v>325</v>
      </c>
      <c r="K77" s="152" t="s">
        <v>326</v>
      </c>
      <c r="L77" s="155">
        <v>63305645.48</v>
      </c>
      <c r="M77" s="155">
        <v>61322175</v>
      </c>
      <c r="N77" s="155">
        <v>61322175</v>
      </c>
      <c r="O77" s="148"/>
    </row>
    <row r="78" spans="1:15" ht="22.5">
      <c r="A78" s="153" t="s">
        <v>373</v>
      </c>
      <c r="B78" s="154" t="s">
        <v>374</v>
      </c>
      <c r="C78" s="152" t="s">
        <v>375</v>
      </c>
      <c r="D78" s="152" t="s">
        <v>321</v>
      </c>
      <c r="E78" s="152" t="s">
        <v>322</v>
      </c>
      <c r="F78" s="152" t="s">
        <v>323</v>
      </c>
      <c r="G78" s="152" t="s">
        <v>324</v>
      </c>
      <c r="H78" s="152" t="s">
        <v>321</v>
      </c>
      <c r="I78" s="152" t="s">
        <v>321</v>
      </c>
      <c r="J78" s="152" t="s">
        <v>325</v>
      </c>
      <c r="K78" s="152" t="s">
        <v>326</v>
      </c>
      <c r="L78" s="155">
        <v>54937645.48</v>
      </c>
      <c r="M78" s="155">
        <v>53254175</v>
      </c>
      <c r="N78" s="155">
        <v>53254175</v>
      </c>
      <c r="O78" s="148"/>
    </row>
    <row r="79" spans="1:15" ht="22.5">
      <c r="A79" s="153" t="s">
        <v>378</v>
      </c>
      <c r="B79" s="154" t="s">
        <v>374</v>
      </c>
      <c r="C79" s="152" t="s">
        <v>375</v>
      </c>
      <c r="D79" s="152" t="s">
        <v>379</v>
      </c>
      <c r="E79" s="152" t="s">
        <v>527</v>
      </c>
      <c r="F79" s="152" t="s">
        <v>323</v>
      </c>
      <c r="G79" s="152" t="s">
        <v>11</v>
      </c>
      <c r="H79" s="152" t="s">
        <v>379</v>
      </c>
      <c r="I79" s="152" t="s">
        <v>321</v>
      </c>
      <c r="J79" s="152" t="s">
        <v>325</v>
      </c>
      <c r="K79" s="152" t="s">
        <v>326</v>
      </c>
      <c r="L79" s="155">
        <v>300000</v>
      </c>
      <c r="M79" s="155">
        <v>300000</v>
      </c>
      <c r="N79" s="155">
        <v>300000</v>
      </c>
      <c r="O79" s="148"/>
    </row>
    <row r="80" spans="1:15" ht="22.5">
      <c r="A80" s="153" t="s">
        <v>534</v>
      </c>
      <c r="B80" s="154" t="s">
        <v>374</v>
      </c>
      <c r="C80" s="152" t="s">
        <v>375</v>
      </c>
      <c r="D80" s="152" t="s">
        <v>535</v>
      </c>
      <c r="E80" s="152" t="s">
        <v>527</v>
      </c>
      <c r="F80" s="152" t="s">
        <v>323</v>
      </c>
      <c r="G80" s="152" t="s">
        <v>11</v>
      </c>
      <c r="H80" s="152" t="s">
        <v>535</v>
      </c>
      <c r="I80" s="152" t="s">
        <v>321</v>
      </c>
      <c r="J80" s="152" t="s">
        <v>325</v>
      </c>
      <c r="K80" s="152" t="s">
        <v>326</v>
      </c>
      <c r="L80" s="155">
        <v>1065000</v>
      </c>
      <c r="M80" s="155">
        <v>1065000</v>
      </c>
      <c r="N80" s="155">
        <v>1065000</v>
      </c>
      <c r="O80" s="148"/>
    </row>
    <row r="81" spans="1:15" ht="22.5">
      <c r="A81" s="153" t="s">
        <v>378</v>
      </c>
      <c r="B81" s="154" t="s">
        <v>374</v>
      </c>
      <c r="C81" s="152" t="s">
        <v>375</v>
      </c>
      <c r="D81" s="152" t="s">
        <v>379</v>
      </c>
      <c r="E81" s="152" t="s">
        <v>526</v>
      </c>
      <c r="F81" s="152" t="s">
        <v>323</v>
      </c>
      <c r="G81" s="152" t="s">
        <v>11</v>
      </c>
      <c r="H81" s="152" t="s">
        <v>379</v>
      </c>
      <c r="I81" s="152" t="s">
        <v>321</v>
      </c>
      <c r="J81" s="152" t="s">
        <v>325</v>
      </c>
      <c r="K81" s="152" t="s">
        <v>326</v>
      </c>
      <c r="L81" s="155">
        <v>3000000</v>
      </c>
      <c r="M81" s="155">
        <v>3000000</v>
      </c>
      <c r="N81" s="155">
        <v>3000000</v>
      </c>
      <c r="O81" s="148"/>
    </row>
    <row r="82" spans="1:15" ht="22.5">
      <c r="A82" s="153" t="s">
        <v>534</v>
      </c>
      <c r="B82" s="154" t="s">
        <v>374</v>
      </c>
      <c r="C82" s="152" t="s">
        <v>375</v>
      </c>
      <c r="D82" s="152" t="s">
        <v>535</v>
      </c>
      <c r="E82" s="152" t="s">
        <v>526</v>
      </c>
      <c r="F82" s="152" t="s">
        <v>323</v>
      </c>
      <c r="G82" s="152" t="s">
        <v>11</v>
      </c>
      <c r="H82" s="152" t="s">
        <v>535</v>
      </c>
      <c r="I82" s="152" t="s">
        <v>321</v>
      </c>
      <c r="J82" s="152" t="s">
        <v>325</v>
      </c>
      <c r="K82" s="152" t="s">
        <v>326</v>
      </c>
      <c r="L82" s="155">
        <v>2226000</v>
      </c>
      <c r="M82" s="155">
        <v>2226000</v>
      </c>
      <c r="N82" s="155">
        <v>2226000</v>
      </c>
      <c r="O82" s="148"/>
    </row>
    <row r="83" spans="1:15" ht="22.5">
      <c r="A83" s="153" t="s">
        <v>376</v>
      </c>
      <c r="B83" s="154" t="s">
        <v>374</v>
      </c>
      <c r="C83" s="152" t="s">
        <v>375</v>
      </c>
      <c r="D83" s="152" t="s">
        <v>377</v>
      </c>
      <c r="E83" s="152" t="s">
        <v>524</v>
      </c>
      <c r="F83" s="152" t="s">
        <v>323</v>
      </c>
      <c r="G83" s="152" t="s">
        <v>11</v>
      </c>
      <c r="H83" s="152" t="s">
        <v>377</v>
      </c>
      <c r="I83" s="152" t="s">
        <v>321</v>
      </c>
      <c r="J83" s="152" t="s">
        <v>325</v>
      </c>
      <c r="K83" s="152" t="s">
        <v>326</v>
      </c>
      <c r="L83" s="155">
        <v>1696000</v>
      </c>
      <c r="M83" s="155">
        <v>2102000</v>
      </c>
      <c r="N83" s="155">
        <v>2102000</v>
      </c>
      <c r="O83" s="148"/>
    </row>
    <row r="84" spans="1:15" ht="22.5">
      <c r="A84" s="153" t="s">
        <v>380</v>
      </c>
      <c r="B84" s="154" t="s">
        <v>374</v>
      </c>
      <c r="C84" s="152" t="s">
        <v>375</v>
      </c>
      <c r="D84" s="152" t="s">
        <v>381</v>
      </c>
      <c r="E84" s="152" t="s">
        <v>524</v>
      </c>
      <c r="F84" s="152" t="s">
        <v>323</v>
      </c>
      <c r="G84" s="152" t="s">
        <v>11</v>
      </c>
      <c r="H84" s="152" t="s">
        <v>381</v>
      </c>
      <c r="I84" s="152" t="s">
        <v>321</v>
      </c>
      <c r="J84" s="152" t="s">
        <v>325</v>
      </c>
      <c r="K84" s="152" t="s">
        <v>326</v>
      </c>
      <c r="L84" s="155">
        <v>1000000</v>
      </c>
      <c r="M84" s="155">
        <v>2000000</v>
      </c>
      <c r="N84" s="155">
        <v>2000000</v>
      </c>
      <c r="O84" s="148"/>
    </row>
    <row r="85" spans="1:15" ht="22.5">
      <c r="A85" s="153" t="s">
        <v>382</v>
      </c>
      <c r="B85" s="154" t="s">
        <v>374</v>
      </c>
      <c r="C85" s="152" t="s">
        <v>375</v>
      </c>
      <c r="D85" s="152" t="s">
        <v>383</v>
      </c>
      <c r="E85" s="152" t="s">
        <v>336</v>
      </c>
      <c r="F85" s="152" t="s">
        <v>403</v>
      </c>
      <c r="G85" s="152" t="s">
        <v>10</v>
      </c>
      <c r="H85" s="152" t="s">
        <v>383</v>
      </c>
      <c r="I85" s="152" t="s">
        <v>321</v>
      </c>
      <c r="J85" s="152" t="s">
        <v>325</v>
      </c>
      <c r="K85" s="152" t="s">
        <v>326</v>
      </c>
      <c r="L85" s="155">
        <v>671000</v>
      </c>
      <c r="M85" s="155">
        <v>671000</v>
      </c>
      <c r="N85" s="155">
        <v>671000</v>
      </c>
      <c r="O85" s="148"/>
    </row>
    <row r="86" spans="1:15" ht="22.5">
      <c r="A86" s="153" t="s">
        <v>386</v>
      </c>
      <c r="B86" s="154" t="s">
        <v>374</v>
      </c>
      <c r="C86" s="152" t="s">
        <v>375</v>
      </c>
      <c r="D86" s="152" t="s">
        <v>387</v>
      </c>
      <c r="E86" s="152" t="s">
        <v>334</v>
      </c>
      <c r="F86" s="152" t="s">
        <v>388</v>
      </c>
      <c r="G86" s="152" t="s">
        <v>10</v>
      </c>
      <c r="H86" s="152" t="s">
        <v>387</v>
      </c>
      <c r="I86" s="152" t="s">
        <v>321</v>
      </c>
      <c r="J86" s="152" t="s">
        <v>325</v>
      </c>
      <c r="K86" s="152" t="s">
        <v>326</v>
      </c>
      <c r="L86" s="155">
        <v>210000</v>
      </c>
      <c r="M86" s="155">
        <v>210000</v>
      </c>
      <c r="N86" s="155">
        <v>210000</v>
      </c>
      <c r="O86" s="148"/>
    </row>
    <row r="87" spans="1:15" ht="22.5">
      <c r="A87" s="153" t="s">
        <v>389</v>
      </c>
      <c r="B87" s="154" t="s">
        <v>374</v>
      </c>
      <c r="C87" s="152" t="s">
        <v>375</v>
      </c>
      <c r="D87" s="152" t="s">
        <v>390</v>
      </c>
      <c r="E87" s="152" t="s">
        <v>334</v>
      </c>
      <c r="F87" s="152" t="s">
        <v>391</v>
      </c>
      <c r="G87" s="152" t="s">
        <v>10</v>
      </c>
      <c r="H87" s="152" t="s">
        <v>390</v>
      </c>
      <c r="I87" s="152" t="s">
        <v>321</v>
      </c>
      <c r="J87" s="152" t="s">
        <v>325</v>
      </c>
      <c r="K87" s="152" t="s">
        <v>326</v>
      </c>
      <c r="L87" s="155">
        <v>2000000</v>
      </c>
      <c r="M87" s="155">
        <v>2000000</v>
      </c>
      <c r="N87" s="155">
        <v>2000000</v>
      </c>
      <c r="O87" s="148"/>
    </row>
    <row r="88" spans="1:15" ht="22.5">
      <c r="A88" s="153" t="s">
        <v>376</v>
      </c>
      <c r="B88" s="154" t="s">
        <v>374</v>
      </c>
      <c r="C88" s="152" t="s">
        <v>375</v>
      </c>
      <c r="D88" s="152" t="s">
        <v>377</v>
      </c>
      <c r="E88" s="152" t="s">
        <v>334</v>
      </c>
      <c r="F88" s="152" t="s">
        <v>392</v>
      </c>
      <c r="G88" s="152" t="s">
        <v>10</v>
      </c>
      <c r="H88" s="152" t="s">
        <v>377</v>
      </c>
      <c r="I88" s="152" t="s">
        <v>321</v>
      </c>
      <c r="J88" s="152" t="s">
        <v>325</v>
      </c>
      <c r="K88" s="152" t="s">
        <v>326</v>
      </c>
      <c r="L88" s="155">
        <v>3425375</v>
      </c>
      <c r="M88" s="155">
        <v>3425375</v>
      </c>
      <c r="N88" s="155">
        <v>3425375</v>
      </c>
      <c r="O88" s="148"/>
    </row>
    <row r="89" spans="1:15" ht="22.5">
      <c r="A89" s="153" t="s">
        <v>378</v>
      </c>
      <c r="B89" s="154" t="s">
        <v>374</v>
      </c>
      <c r="C89" s="152" t="s">
        <v>375</v>
      </c>
      <c r="D89" s="152" t="s">
        <v>379</v>
      </c>
      <c r="E89" s="152" t="s">
        <v>334</v>
      </c>
      <c r="F89" s="152" t="s">
        <v>393</v>
      </c>
      <c r="G89" s="152" t="s">
        <v>10</v>
      </c>
      <c r="H89" s="152" t="s">
        <v>379</v>
      </c>
      <c r="I89" s="152" t="s">
        <v>321</v>
      </c>
      <c r="J89" s="152" t="s">
        <v>325</v>
      </c>
      <c r="K89" s="152" t="s">
        <v>326</v>
      </c>
      <c r="L89" s="155">
        <v>12803583.84</v>
      </c>
      <c r="M89" s="155">
        <v>12824800</v>
      </c>
      <c r="N89" s="155">
        <v>12824800</v>
      </c>
      <c r="O89" s="148"/>
    </row>
    <row r="90" spans="1:15" ht="22.5">
      <c r="A90" s="153" t="s">
        <v>380</v>
      </c>
      <c r="B90" s="154" t="s">
        <v>374</v>
      </c>
      <c r="C90" s="152" t="s">
        <v>375</v>
      </c>
      <c r="D90" s="152" t="s">
        <v>381</v>
      </c>
      <c r="E90" s="152" t="s">
        <v>334</v>
      </c>
      <c r="F90" s="152" t="s">
        <v>394</v>
      </c>
      <c r="G90" s="152" t="s">
        <v>10</v>
      </c>
      <c r="H90" s="152" t="s">
        <v>381</v>
      </c>
      <c r="I90" s="152" t="s">
        <v>321</v>
      </c>
      <c r="J90" s="152" t="s">
        <v>325</v>
      </c>
      <c r="K90" s="152" t="s">
        <v>326</v>
      </c>
      <c r="L90" s="155">
        <v>900000</v>
      </c>
      <c r="M90" s="155">
        <v>900000</v>
      </c>
      <c r="N90" s="155">
        <v>900000</v>
      </c>
      <c r="O90" s="148"/>
    </row>
    <row r="91" spans="1:15" ht="22.5">
      <c r="A91" s="153" t="s">
        <v>395</v>
      </c>
      <c r="B91" s="154" t="s">
        <v>374</v>
      </c>
      <c r="C91" s="152" t="s">
        <v>375</v>
      </c>
      <c r="D91" s="152" t="s">
        <v>396</v>
      </c>
      <c r="E91" s="152" t="s">
        <v>334</v>
      </c>
      <c r="F91" s="152" t="s">
        <v>397</v>
      </c>
      <c r="G91" s="152" t="s">
        <v>10</v>
      </c>
      <c r="H91" s="152" t="s">
        <v>396</v>
      </c>
      <c r="I91" s="152" t="s">
        <v>321</v>
      </c>
      <c r="J91" s="152" t="s">
        <v>325</v>
      </c>
      <c r="K91" s="152" t="s">
        <v>326</v>
      </c>
      <c r="L91" s="155">
        <v>30000</v>
      </c>
      <c r="M91" s="155">
        <v>30000</v>
      </c>
      <c r="N91" s="155">
        <v>30000</v>
      </c>
      <c r="O91" s="148"/>
    </row>
    <row r="92" spans="1:15" ht="22.5">
      <c r="A92" s="153" t="s">
        <v>398</v>
      </c>
      <c r="B92" s="154" t="s">
        <v>374</v>
      </c>
      <c r="C92" s="152" t="s">
        <v>375</v>
      </c>
      <c r="D92" s="152" t="s">
        <v>399</v>
      </c>
      <c r="E92" s="152" t="s">
        <v>334</v>
      </c>
      <c r="F92" s="152" t="s">
        <v>400</v>
      </c>
      <c r="G92" s="152" t="s">
        <v>10</v>
      </c>
      <c r="H92" s="152" t="s">
        <v>399</v>
      </c>
      <c r="I92" s="152" t="s">
        <v>321</v>
      </c>
      <c r="J92" s="152" t="s">
        <v>325</v>
      </c>
      <c r="K92" s="152" t="s">
        <v>326</v>
      </c>
      <c r="L92" s="155">
        <v>250000</v>
      </c>
      <c r="M92" s="155">
        <v>250000</v>
      </c>
      <c r="N92" s="155">
        <v>250000</v>
      </c>
      <c r="O92" s="148"/>
    </row>
    <row r="93" spans="1:15" ht="22.5">
      <c r="A93" s="153" t="s">
        <v>384</v>
      </c>
      <c r="B93" s="154" t="s">
        <v>374</v>
      </c>
      <c r="C93" s="152" t="s">
        <v>375</v>
      </c>
      <c r="D93" s="152" t="s">
        <v>385</v>
      </c>
      <c r="E93" s="152" t="s">
        <v>334</v>
      </c>
      <c r="F93" s="152" t="s">
        <v>401</v>
      </c>
      <c r="G93" s="152" t="s">
        <v>10</v>
      </c>
      <c r="H93" s="152" t="s">
        <v>385</v>
      </c>
      <c r="I93" s="152" t="s">
        <v>321</v>
      </c>
      <c r="J93" s="152" t="s">
        <v>325</v>
      </c>
      <c r="K93" s="152" t="s">
        <v>326</v>
      </c>
      <c r="L93" s="155">
        <v>200000</v>
      </c>
      <c r="M93" s="155">
        <v>200000</v>
      </c>
      <c r="N93" s="155">
        <v>200000</v>
      </c>
      <c r="O93" s="148"/>
    </row>
    <row r="94" spans="1:15" ht="22.5">
      <c r="A94" s="153" t="s">
        <v>382</v>
      </c>
      <c r="B94" s="154" t="s">
        <v>374</v>
      </c>
      <c r="C94" s="152" t="s">
        <v>375</v>
      </c>
      <c r="D94" s="152" t="s">
        <v>383</v>
      </c>
      <c r="E94" s="152" t="s">
        <v>334</v>
      </c>
      <c r="F94" s="152" t="s">
        <v>402</v>
      </c>
      <c r="G94" s="152" t="s">
        <v>10</v>
      </c>
      <c r="H94" s="152" t="s">
        <v>383</v>
      </c>
      <c r="I94" s="152" t="s">
        <v>321</v>
      </c>
      <c r="J94" s="152" t="s">
        <v>325</v>
      </c>
      <c r="K94" s="152" t="s">
        <v>326</v>
      </c>
      <c r="L94" s="155">
        <v>1636122.69</v>
      </c>
      <c r="M94" s="155">
        <v>1200000</v>
      </c>
      <c r="N94" s="155">
        <v>1200000</v>
      </c>
      <c r="O94" s="148"/>
    </row>
    <row r="95" spans="1:15" ht="22.5">
      <c r="A95" s="153" t="s">
        <v>389</v>
      </c>
      <c r="B95" s="154" t="s">
        <v>374</v>
      </c>
      <c r="C95" s="152" t="s">
        <v>375</v>
      </c>
      <c r="D95" s="152" t="s">
        <v>390</v>
      </c>
      <c r="E95" s="152" t="s">
        <v>322</v>
      </c>
      <c r="F95" s="152" t="s">
        <v>538</v>
      </c>
      <c r="G95" s="152" t="s">
        <v>8</v>
      </c>
      <c r="H95" s="152" t="s">
        <v>390</v>
      </c>
      <c r="I95" s="152" t="s">
        <v>321</v>
      </c>
      <c r="J95" s="152" t="s">
        <v>325</v>
      </c>
      <c r="K95" s="152" t="s">
        <v>326</v>
      </c>
      <c r="L95" s="155">
        <v>13973.82</v>
      </c>
      <c r="M95" s="155"/>
      <c r="N95" s="155"/>
      <c r="O95" s="148"/>
    </row>
    <row r="96" spans="1:15" ht="22.5">
      <c r="A96" s="153" t="s">
        <v>378</v>
      </c>
      <c r="B96" s="154" t="s">
        <v>374</v>
      </c>
      <c r="C96" s="152" t="s">
        <v>375</v>
      </c>
      <c r="D96" s="152" t="s">
        <v>379</v>
      </c>
      <c r="E96" s="152" t="s">
        <v>322</v>
      </c>
      <c r="F96" s="152" t="s">
        <v>540</v>
      </c>
      <c r="G96" s="152" t="s">
        <v>8</v>
      </c>
      <c r="H96" s="152" t="s">
        <v>379</v>
      </c>
      <c r="I96" s="152" t="s">
        <v>321</v>
      </c>
      <c r="J96" s="152" t="s">
        <v>325</v>
      </c>
      <c r="K96" s="152" t="s">
        <v>326</v>
      </c>
      <c r="L96" s="155">
        <v>15000000</v>
      </c>
      <c r="M96" s="155">
        <v>14000000</v>
      </c>
      <c r="N96" s="155">
        <v>14000000</v>
      </c>
      <c r="O96" s="148"/>
    </row>
    <row r="97" spans="1:15" ht="22.5">
      <c r="A97" s="153" t="s">
        <v>380</v>
      </c>
      <c r="B97" s="154" t="s">
        <v>374</v>
      </c>
      <c r="C97" s="152" t="s">
        <v>375</v>
      </c>
      <c r="D97" s="152" t="s">
        <v>381</v>
      </c>
      <c r="E97" s="152" t="s">
        <v>322</v>
      </c>
      <c r="F97" s="152" t="s">
        <v>536</v>
      </c>
      <c r="G97" s="152" t="s">
        <v>8</v>
      </c>
      <c r="H97" s="152" t="s">
        <v>381</v>
      </c>
      <c r="I97" s="152" t="s">
        <v>321</v>
      </c>
      <c r="J97" s="152" t="s">
        <v>325</v>
      </c>
      <c r="K97" s="152" t="s">
        <v>326</v>
      </c>
      <c r="L97" s="155">
        <v>119916.29</v>
      </c>
      <c r="M97" s="155"/>
      <c r="N97" s="155"/>
      <c r="O97" s="148"/>
    </row>
    <row r="98" spans="1:15" ht="22.5">
      <c r="A98" s="153" t="s">
        <v>380</v>
      </c>
      <c r="B98" s="154" t="s">
        <v>374</v>
      </c>
      <c r="C98" s="152" t="s">
        <v>375</v>
      </c>
      <c r="D98" s="152" t="s">
        <v>381</v>
      </c>
      <c r="E98" s="152" t="s">
        <v>322</v>
      </c>
      <c r="F98" s="152" t="s">
        <v>541</v>
      </c>
      <c r="G98" s="152" t="s">
        <v>8</v>
      </c>
      <c r="H98" s="152" t="s">
        <v>381</v>
      </c>
      <c r="I98" s="152" t="s">
        <v>321</v>
      </c>
      <c r="J98" s="152" t="s">
        <v>325</v>
      </c>
      <c r="K98" s="152" t="s">
        <v>326</v>
      </c>
      <c r="L98" s="155">
        <v>150000</v>
      </c>
      <c r="M98" s="155">
        <v>150000</v>
      </c>
      <c r="N98" s="155">
        <v>150000</v>
      </c>
      <c r="O98" s="148"/>
    </row>
    <row r="99" spans="1:15" ht="22.5">
      <c r="A99" s="153" t="s">
        <v>534</v>
      </c>
      <c r="B99" s="154" t="s">
        <v>374</v>
      </c>
      <c r="C99" s="152" t="s">
        <v>375</v>
      </c>
      <c r="D99" s="152" t="s">
        <v>535</v>
      </c>
      <c r="E99" s="152" t="s">
        <v>322</v>
      </c>
      <c r="F99" s="152" t="s">
        <v>539</v>
      </c>
      <c r="G99" s="152" t="s">
        <v>8</v>
      </c>
      <c r="H99" s="152" t="s">
        <v>535</v>
      </c>
      <c r="I99" s="152" t="s">
        <v>321</v>
      </c>
      <c r="J99" s="152" t="s">
        <v>325</v>
      </c>
      <c r="K99" s="152" t="s">
        <v>326</v>
      </c>
      <c r="L99" s="155">
        <v>200000</v>
      </c>
      <c r="M99" s="155">
        <v>200000</v>
      </c>
      <c r="N99" s="155">
        <v>200000</v>
      </c>
      <c r="O99" s="148"/>
    </row>
    <row r="100" spans="1:15" ht="22.5">
      <c r="A100" s="153" t="s">
        <v>534</v>
      </c>
      <c r="B100" s="154" t="s">
        <v>374</v>
      </c>
      <c r="C100" s="152" t="s">
        <v>375</v>
      </c>
      <c r="D100" s="152" t="s">
        <v>535</v>
      </c>
      <c r="E100" s="152" t="s">
        <v>322</v>
      </c>
      <c r="F100" s="152" t="s">
        <v>542</v>
      </c>
      <c r="G100" s="152" t="s">
        <v>8</v>
      </c>
      <c r="H100" s="152" t="s">
        <v>535</v>
      </c>
      <c r="I100" s="152" t="s">
        <v>321</v>
      </c>
      <c r="J100" s="152" t="s">
        <v>325</v>
      </c>
      <c r="K100" s="152" t="s">
        <v>326</v>
      </c>
      <c r="L100" s="155">
        <v>7000000</v>
      </c>
      <c r="M100" s="155">
        <v>6000000</v>
      </c>
      <c r="N100" s="155">
        <v>6000000</v>
      </c>
      <c r="O100" s="148"/>
    </row>
    <row r="101" spans="1:15" ht="22.5">
      <c r="A101" s="153" t="s">
        <v>384</v>
      </c>
      <c r="B101" s="154" t="s">
        <v>374</v>
      </c>
      <c r="C101" s="152" t="s">
        <v>375</v>
      </c>
      <c r="D101" s="152" t="s">
        <v>385</v>
      </c>
      <c r="E101" s="152" t="s">
        <v>322</v>
      </c>
      <c r="F101" s="152" t="s">
        <v>543</v>
      </c>
      <c r="G101" s="152" t="s">
        <v>8</v>
      </c>
      <c r="H101" s="152" t="s">
        <v>385</v>
      </c>
      <c r="I101" s="152" t="s">
        <v>321</v>
      </c>
      <c r="J101" s="152" t="s">
        <v>325</v>
      </c>
      <c r="K101" s="152" t="s">
        <v>326</v>
      </c>
      <c r="L101" s="155">
        <v>200000</v>
      </c>
      <c r="M101" s="155">
        <v>200000</v>
      </c>
      <c r="N101" s="155">
        <v>200000</v>
      </c>
      <c r="O101" s="148"/>
    </row>
    <row r="102" spans="1:15" ht="22.5">
      <c r="A102" s="153" t="s">
        <v>382</v>
      </c>
      <c r="B102" s="154" t="s">
        <v>374</v>
      </c>
      <c r="C102" s="152" t="s">
        <v>375</v>
      </c>
      <c r="D102" s="152" t="s">
        <v>383</v>
      </c>
      <c r="E102" s="152" t="s">
        <v>322</v>
      </c>
      <c r="F102" s="152" t="s">
        <v>537</v>
      </c>
      <c r="G102" s="152" t="s">
        <v>8</v>
      </c>
      <c r="H102" s="152" t="s">
        <v>383</v>
      </c>
      <c r="I102" s="152" t="s">
        <v>321</v>
      </c>
      <c r="J102" s="152" t="s">
        <v>325</v>
      </c>
      <c r="K102" s="152" t="s">
        <v>326</v>
      </c>
      <c r="L102" s="155">
        <v>198033.53</v>
      </c>
      <c r="M102" s="155"/>
      <c r="N102" s="155"/>
      <c r="O102" s="148"/>
    </row>
    <row r="103" spans="1:15" ht="22.5">
      <c r="A103" s="153" t="s">
        <v>382</v>
      </c>
      <c r="B103" s="154" t="s">
        <v>374</v>
      </c>
      <c r="C103" s="152" t="s">
        <v>375</v>
      </c>
      <c r="D103" s="152" t="s">
        <v>383</v>
      </c>
      <c r="E103" s="152" t="s">
        <v>322</v>
      </c>
      <c r="F103" s="152" t="s">
        <v>544</v>
      </c>
      <c r="G103" s="152" t="s">
        <v>8</v>
      </c>
      <c r="H103" s="152" t="s">
        <v>383</v>
      </c>
      <c r="I103" s="152" t="s">
        <v>321</v>
      </c>
      <c r="J103" s="152" t="s">
        <v>325</v>
      </c>
      <c r="K103" s="152" t="s">
        <v>326</v>
      </c>
      <c r="L103" s="155">
        <v>642640.31</v>
      </c>
      <c r="M103" s="155">
        <v>300000</v>
      </c>
      <c r="N103" s="155">
        <v>300000</v>
      </c>
      <c r="O103" s="148"/>
    </row>
    <row r="104" spans="1:15" ht="22.5">
      <c r="A104" s="153" t="s">
        <v>404</v>
      </c>
      <c r="B104" s="154" t="s">
        <v>405</v>
      </c>
      <c r="C104" s="152" t="s">
        <v>406</v>
      </c>
      <c r="D104" s="152" t="s">
        <v>321</v>
      </c>
      <c r="E104" s="152" t="s">
        <v>322</v>
      </c>
      <c r="F104" s="152" t="s">
        <v>323</v>
      </c>
      <c r="G104" s="152" t="s">
        <v>324</v>
      </c>
      <c r="H104" s="152" t="s">
        <v>321</v>
      </c>
      <c r="I104" s="152" t="s">
        <v>321</v>
      </c>
      <c r="J104" s="152" t="s">
        <v>325</v>
      </c>
      <c r="K104" s="152" t="s">
        <v>326</v>
      </c>
      <c r="L104" s="155">
        <v>8368000</v>
      </c>
      <c r="M104" s="155">
        <v>8068000</v>
      </c>
      <c r="N104" s="155">
        <v>8068000</v>
      </c>
      <c r="O104" s="148"/>
    </row>
    <row r="105" spans="1:15" ht="22.5">
      <c r="A105" s="153" t="s">
        <v>389</v>
      </c>
      <c r="B105" s="154" t="s">
        <v>405</v>
      </c>
      <c r="C105" s="152" t="s">
        <v>406</v>
      </c>
      <c r="D105" s="152" t="s">
        <v>390</v>
      </c>
      <c r="E105" s="152" t="s">
        <v>334</v>
      </c>
      <c r="F105" s="152" t="s">
        <v>391</v>
      </c>
      <c r="G105" s="152" t="s">
        <v>10</v>
      </c>
      <c r="H105" s="152" t="s">
        <v>390</v>
      </c>
      <c r="I105" s="152" t="s">
        <v>321</v>
      </c>
      <c r="J105" s="152" t="s">
        <v>325</v>
      </c>
      <c r="K105" s="152" t="s">
        <v>326</v>
      </c>
      <c r="L105" s="155">
        <v>8368000</v>
      </c>
      <c r="M105" s="155">
        <v>8068000</v>
      </c>
      <c r="N105" s="155">
        <v>8068000</v>
      </c>
      <c r="O105" s="148"/>
    </row>
    <row r="106" spans="1:15" ht="22.5">
      <c r="A106" s="149" t="s">
        <v>407</v>
      </c>
      <c r="B106" s="150" t="s">
        <v>408</v>
      </c>
      <c r="C106" s="151" t="s">
        <v>409</v>
      </c>
      <c r="D106" s="152" t="s">
        <v>321</v>
      </c>
      <c r="E106" s="152" t="s">
        <v>322</v>
      </c>
      <c r="F106" s="152" t="s">
        <v>323</v>
      </c>
      <c r="G106" s="152" t="s">
        <v>324</v>
      </c>
      <c r="H106" s="152" t="s">
        <v>321</v>
      </c>
      <c r="I106" s="152" t="s">
        <v>409</v>
      </c>
      <c r="J106" s="152" t="s">
        <v>325</v>
      </c>
      <c r="K106" s="152" t="s">
        <v>326</v>
      </c>
      <c r="L106" s="147"/>
      <c r="M106" s="147"/>
      <c r="N106" s="147"/>
      <c r="O106" s="148"/>
    </row>
    <row r="107" spans="1:15" ht="22.5">
      <c r="A107" s="149" t="s">
        <v>410</v>
      </c>
      <c r="B107" s="150" t="s">
        <v>411</v>
      </c>
      <c r="C107" s="151" t="s">
        <v>321</v>
      </c>
      <c r="D107" s="152" t="s">
        <v>321</v>
      </c>
      <c r="E107" s="152" t="s">
        <v>322</v>
      </c>
      <c r="F107" s="152" t="s">
        <v>323</v>
      </c>
      <c r="G107" s="152" t="s">
        <v>324</v>
      </c>
      <c r="H107" s="152" t="s">
        <v>321</v>
      </c>
      <c r="I107" s="152" t="s">
        <v>321</v>
      </c>
      <c r="J107" s="152" t="s">
        <v>325</v>
      </c>
      <c r="K107" s="152" t="s">
        <v>326</v>
      </c>
      <c r="L107" s="147"/>
      <c r="M107" s="147"/>
      <c r="N107" s="147"/>
      <c r="O107" s="148"/>
    </row>
  </sheetData>
  <sheetProtection/>
  <mergeCells count="28">
    <mergeCell ref="L24:O24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  <mergeCell ref="N7:O7"/>
    <mergeCell ref="M8:O8"/>
    <mergeCell ref="M1:O1"/>
    <mergeCell ref="M2:O2"/>
    <mergeCell ref="M3:O3"/>
    <mergeCell ref="M4:O4"/>
    <mergeCell ref="M5:O5"/>
    <mergeCell ref="B18:L18"/>
    <mergeCell ref="A22:O22"/>
    <mergeCell ref="M6:O6"/>
    <mergeCell ref="A10:N10"/>
    <mergeCell ref="A11:N11"/>
    <mergeCell ref="O11:O12"/>
    <mergeCell ref="B13:H13"/>
    <mergeCell ref="B15:L1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K45"/>
  <sheetViews>
    <sheetView view="pageBreakPreview" zoomScaleSheetLayoutView="100" zoomScalePageLayoutView="0" workbookViewId="0" topLeftCell="A31">
      <selection activeCell="E43" sqref="E43"/>
    </sheetView>
  </sheetViews>
  <sheetFormatPr defaultColWidth="0.875" defaultRowHeight="12.75"/>
  <cols>
    <col min="1" max="1" width="10.625" style="10" customWidth="1"/>
    <col min="2" max="2" width="26.00390625" style="10" customWidth="1"/>
    <col min="3" max="3" width="14.00390625" style="10" customWidth="1"/>
    <col min="4" max="4" width="14.25390625" style="10" customWidth="1"/>
    <col min="5" max="5" width="14.125" style="10" customWidth="1"/>
    <col min="6" max="6" width="12.625" style="10" customWidth="1"/>
    <col min="7" max="7" width="12.875" style="10" customWidth="1"/>
    <col min="8" max="8" width="11.375" style="10" customWidth="1"/>
    <col min="9" max="9" width="11.625" style="10" customWidth="1"/>
    <col min="10" max="16384" width="0.875" style="10" customWidth="1"/>
  </cols>
  <sheetData>
    <row r="1" ht="15" hidden="1"/>
    <row r="2" ht="15" hidden="1">
      <c r="A2" s="10" t="s">
        <v>76</v>
      </c>
    </row>
    <row r="3" ht="15" hidden="1"/>
    <row r="4" spans="1:9" s="11" customFormat="1" ht="12.75" hidden="1">
      <c r="A4" s="525" t="s">
        <v>3</v>
      </c>
      <c r="B4" s="525"/>
      <c r="C4" s="525"/>
      <c r="D4" s="525"/>
      <c r="E4" s="525"/>
      <c r="F4" s="525" t="s">
        <v>0</v>
      </c>
      <c r="G4" s="270"/>
      <c r="H4" s="270"/>
      <c r="I4" s="270"/>
    </row>
    <row r="5" spans="1:9" s="11" customFormat="1" ht="12.75" hidden="1">
      <c r="A5" s="525"/>
      <c r="B5" s="525"/>
      <c r="C5" s="525"/>
      <c r="D5" s="525"/>
      <c r="E5" s="525"/>
      <c r="F5" s="525" t="s">
        <v>119</v>
      </c>
      <c r="G5" s="525" t="s">
        <v>122</v>
      </c>
      <c r="H5" s="525" t="s">
        <v>19</v>
      </c>
      <c r="I5" s="525"/>
    </row>
    <row r="6" spans="1:9" s="11" customFormat="1" ht="25.5" hidden="1">
      <c r="A6" s="525"/>
      <c r="B6" s="525"/>
      <c r="C6" s="525"/>
      <c r="D6" s="525"/>
      <c r="E6" s="525"/>
      <c r="F6" s="270"/>
      <c r="G6" s="270"/>
      <c r="H6" s="40" t="s">
        <v>2</v>
      </c>
      <c r="I6" s="40" t="s">
        <v>34</v>
      </c>
    </row>
    <row r="7" spans="1:9" s="12" customFormat="1" ht="12.75" hidden="1">
      <c r="A7" s="41">
        <v>1</v>
      </c>
      <c r="B7" s="41"/>
      <c r="C7" s="41"/>
      <c r="D7" s="41"/>
      <c r="E7" s="41"/>
      <c r="F7" s="41">
        <v>6</v>
      </c>
      <c r="G7" s="41">
        <v>7</v>
      </c>
      <c r="H7" s="41">
        <v>8</v>
      </c>
      <c r="I7" s="41">
        <v>9</v>
      </c>
    </row>
    <row r="8" spans="1:9" s="13" customFormat="1" ht="25.5" hidden="1">
      <c r="A8" s="42" t="s">
        <v>7</v>
      </c>
      <c r="B8" s="7" t="s">
        <v>78</v>
      </c>
      <c r="C8" s="43"/>
      <c r="D8" s="43"/>
      <c r="E8" s="43"/>
      <c r="F8" s="43"/>
      <c r="G8" s="43"/>
      <c r="H8" s="43"/>
      <c r="I8" s="43"/>
    </row>
    <row r="9" spans="1:9" s="13" customFormat="1" ht="12.75" hidden="1">
      <c r="A9" s="42" t="s">
        <v>23</v>
      </c>
      <c r="B9" s="7" t="s">
        <v>52</v>
      </c>
      <c r="C9" s="43"/>
      <c r="D9" s="43"/>
      <c r="E9" s="43"/>
      <c r="F9" s="43" t="s">
        <v>1</v>
      </c>
      <c r="G9" s="43" t="s">
        <v>1</v>
      </c>
      <c r="H9" s="43" t="s">
        <v>1</v>
      </c>
      <c r="I9" s="43" t="s">
        <v>1</v>
      </c>
    </row>
    <row r="10" spans="1:9" s="13" customFormat="1" ht="12.75" hidden="1">
      <c r="A10" s="42"/>
      <c r="B10" s="7"/>
      <c r="C10" s="43"/>
      <c r="D10" s="43"/>
      <c r="E10" s="43"/>
      <c r="F10" s="43"/>
      <c r="G10" s="43"/>
      <c r="H10" s="43"/>
      <c r="I10" s="43"/>
    </row>
    <row r="11" spans="1:9" s="13" customFormat="1" ht="25.5" hidden="1">
      <c r="A11" s="42" t="s">
        <v>8</v>
      </c>
      <c r="B11" s="7" t="s">
        <v>79</v>
      </c>
      <c r="C11" s="43"/>
      <c r="D11" s="43"/>
      <c r="E11" s="43"/>
      <c r="F11" s="43"/>
      <c r="G11" s="43"/>
      <c r="H11" s="43"/>
      <c r="I11" s="43"/>
    </row>
    <row r="12" spans="1:9" s="13" customFormat="1" ht="12.75" hidden="1">
      <c r="A12" s="42" t="s">
        <v>26</v>
      </c>
      <c r="B12" s="7" t="s">
        <v>52</v>
      </c>
      <c r="C12" s="43"/>
      <c r="D12" s="43"/>
      <c r="E12" s="43"/>
      <c r="F12" s="43" t="s">
        <v>1</v>
      </c>
      <c r="G12" s="43" t="s">
        <v>1</v>
      </c>
      <c r="H12" s="43" t="s">
        <v>1</v>
      </c>
      <c r="I12" s="43" t="s">
        <v>1</v>
      </c>
    </row>
    <row r="13" spans="1:9" s="13" customFormat="1" ht="12.75" hidden="1">
      <c r="A13" s="42"/>
      <c r="B13" s="7"/>
      <c r="C13" s="43"/>
      <c r="D13" s="43"/>
      <c r="E13" s="43"/>
      <c r="F13" s="43"/>
      <c r="G13" s="43"/>
      <c r="H13" s="43"/>
      <c r="I13" s="43"/>
    </row>
    <row r="14" spans="1:9" s="13" customFormat="1" ht="12.75" hidden="1">
      <c r="A14" s="526" t="s">
        <v>18</v>
      </c>
      <c r="B14" s="527"/>
      <c r="C14" s="527"/>
      <c r="D14" s="527"/>
      <c r="E14" s="43"/>
      <c r="F14" s="43"/>
      <c r="G14" s="43"/>
      <c r="H14" s="43"/>
      <c r="I14" s="43"/>
    </row>
    <row r="15" ht="15" hidden="1"/>
    <row r="16" ht="15">
      <c r="A16" s="10" t="s">
        <v>80</v>
      </c>
    </row>
    <row r="18" spans="1:9" s="11" customFormat="1" ht="12.75">
      <c r="A18" s="525" t="s">
        <v>3</v>
      </c>
      <c r="B18" s="525"/>
      <c r="C18" s="525" t="s">
        <v>81</v>
      </c>
      <c r="D18" s="525" t="s">
        <v>82</v>
      </c>
      <c r="E18" s="525" t="s">
        <v>83</v>
      </c>
      <c r="F18" s="525" t="s">
        <v>0</v>
      </c>
      <c r="G18" s="270"/>
      <c r="H18" s="270"/>
      <c r="I18" s="270"/>
    </row>
    <row r="19" spans="1:9" s="11" customFormat="1" ht="60" customHeight="1">
      <c r="A19" s="525"/>
      <c r="B19" s="525"/>
      <c r="C19" s="525"/>
      <c r="D19" s="525"/>
      <c r="E19" s="525"/>
      <c r="F19" s="525" t="s">
        <v>119</v>
      </c>
      <c r="G19" s="525" t="s">
        <v>122</v>
      </c>
      <c r="H19" s="525" t="s">
        <v>19</v>
      </c>
      <c r="I19" s="525"/>
    </row>
    <row r="20" spans="1:9" s="11" customFormat="1" ht="25.5">
      <c r="A20" s="525"/>
      <c r="B20" s="525"/>
      <c r="C20" s="525"/>
      <c r="D20" s="525"/>
      <c r="E20" s="525"/>
      <c r="F20" s="270"/>
      <c r="G20" s="270"/>
      <c r="H20" s="40" t="s">
        <v>2</v>
      </c>
      <c r="I20" s="40" t="s">
        <v>34</v>
      </c>
    </row>
    <row r="21" spans="1:9" s="12" customFormat="1" ht="12.75">
      <c r="A21" s="41">
        <v>1</v>
      </c>
      <c r="B21" s="41"/>
      <c r="C21" s="41">
        <v>3</v>
      </c>
      <c r="D21" s="41">
        <v>4</v>
      </c>
      <c r="E21" s="41">
        <v>5</v>
      </c>
      <c r="F21" s="41">
        <v>6</v>
      </c>
      <c r="G21" s="41">
        <v>7</v>
      </c>
      <c r="H21" s="41">
        <v>8</v>
      </c>
      <c r="I21" s="41">
        <v>9</v>
      </c>
    </row>
    <row r="22" spans="1:11" s="47" customFormat="1" ht="25.5">
      <c r="A22" s="44" t="s">
        <v>7</v>
      </c>
      <c r="B22" s="7" t="s">
        <v>85</v>
      </c>
      <c r="C22" s="45">
        <v>12</v>
      </c>
      <c r="D22" s="45">
        <v>14000</v>
      </c>
      <c r="E22" s="45">
        <f aca="true" t="shared" si="0" ref="E22:E27">C22*D22</f>
        <v>168000</v>
      </c>
      <c r="F22" s="45">
        <f aca="true" t="shared" si="1" ref="F22:F40">E22</f>
        <v>168000</v>
      </c>
      <c r="G22" s="45"/>
      <c r="H22" s="45"/>
      <c r="I22" s="45"/>
      <c r="J22" s="46"/>
      <c r="K22" s="46"/>
    </row>
    <row r="23" spans="1:11" s="13" customFormat="1" ht="12.75">
      <c r="A23" s="48">
        <f>1+A22</f>
        <v>2</v>
      </c>
      <c r="B23" s="7" t="s">
        <v>246</v>
      </c>
      <c r="C23" s="45">
        <v>1</v>
      </c>
      <c r="D23" s="45">
        <f>370000-60335</f>
        <v>309665</v>
      </c>
      <c r="E23" s="45">
        <f t="shared" si="0"/>
        <v>309665</v>
      </c>
      <c r="F23" s="45">
        <f t="shared" si="1"/>
        <v>309665</v>
      </c>
      <c r="G23" s="45"/>
      <c r="H23" s="45"/>
      <c r="I23" s="45"/>
      <c r="J23" s="49"/>
      <c r="K23" s="49"/>
    </row>
    <row r="24" spans="1:11" s="13" customFormat="1" ht="63.75">
      <c r="A24" s="48">
        <f aca="true" t="shared" si="2" ref="A24:A40">1+A23</f>
        <v>3</v>
      </c>
      <c r="B24" s="7" t="s">
        <v>86</v>
      </c>
      <c r="C24" s="45">
        <v>1</v>
      </c>
      <c r="D24" s="45">
        <v>84000</v>
      </c>
      <c r="E24" s="45">
        <f t="shared" si="0"/>
        <v>84000</v>
      </c>
      <c r="F24" s="45">
        <f t="shared" si="1"/>
        <v>84000</v>
      </c>
      <c r="G24" s="45"/>
      <c r="H24" s="45"/>
      <c r="I24" s="45"/>
      <c r="J24" s="49"/>
      <c r="K24" s="49"/>
    </row>
    <row r="25" spans="1:11" s="47" customFormat="1" ht="89.25">
      <c r="A25" s="48">
        <f t="shared" si="2"/>
        <v>4</v>
      </c>
      <c r="B25" s="7" t="s">
        <v>233</v>
      </c>
      <c r="C25" s="45">
        <v>1</v>
      </c>
      <c r="D25" s="45">
        <v>668326.68</v>
      </c>
      <c r="E25" s="45">
        <f t="shared" si="0"/>
        <v>668326.68</v>
      </c>
      <c r="F25" s="45">
        <f t="shared" si="1"/>
        <v>668326.68</v>
      </c>
      <c r="G25" s="45"/>
      <c r="H25" s="45"/>
      <c r="I25" s="45"/>
      <c r="J25" s="46"/>
      <c r="K25" s="46"/>
    </row>
    <row r="26" spans="1:11" s="47" customFormat="1" ht="25.5">
      <c r="A26" s="48">
        <f t="shared" si="2"/>
        <v>5</v>
      </c>
      <c r="B26" s="7" t="s">
        <v>237</v>
      </c>
      <c r="C26" s="45">
        <v>1</v>
      </c>
      <c r="D26" s="45">
        <v>125000</v>
      </c>
      <c r="E26" s="45">
        <f t="shared" si="0"/>
        <v>125000</v>
      </c>
      <c r="F26" s="45">
        <f t="shared" si="1"/>
        <v>125000</v>
      </c>
      <c r="G26" s="45"/>
      <c r="H26" s="45"/>
      <c r="I26" s="45"/>
      <c r="J26" s="46"/>
      <c r="K26" s="46"/>
    </row>
    <row r="27" spans="1:11" s="47" customFormat="1" ht="51">
      <c r="A27" s="48">
        <f t="shared" si="2"/>
        <v>6</v>
      </c>
      <c r="B27" s="7" t="s">
        <v>241</v>
      </c>
      <c r="C27" s="45">
        <v>1</v>
      </c>
      <c r="D27" s="45">
        <v>80000</v>
      </c>
      <c r="E27" s="45">
        <f t="shared" si="0"/>
        <v>80000</v>
      </c>
      <c r="F27" s="45">
        <f t="shared" si="1"/>
        <v>80000</v>
      </c>
      <c r="G27" s="45"/>
      <c r="H27" s="45"/>
      <c r="I27" s="45"/>
      <c r="J27" s="46"/>
      <c r="K27" s="46"/>
    </row>
    <row r="28" spans="1:11" s="47" customFormat="1" ht="63.75">
      <c r="A28" s="48">
        <f t="shared" si="2"/>
        <v>7</v>
      </c>
      <c r="B28" s="7" t="s">
        <v>235</v>
      </c>
      <c r="C28" s="45">
        <v>1</v>
      </c>
      <c r="D28" s="45">
        <v>72000</v>
      </c>
      <c r="E28" s="45">
        <f aca="true" t="shared" si="3" ref="E28:E40">C28*D28</f>
        <v>72000</v>
      </c>
      <c r="F28" s="45">
        <f t="shared" si="1"/>
        <v>72000</v>
      </c>
      <c r="G28" s="45"/>
      <c r="H28" s="45"/>
      <c r="I28" s="45"/>
      <c r="J28" s="46"/>
      <c r="K28" s="46"/>
    </row>
    <row r="29" spans="1:11" s="47" customFormat="1" ht="25.5">
      <c r="A29" s="48">
        <f t="shared" si="2"/>
        <v>8</v>
      </c>
      <c r="B29" s="7" t="s">
        <v>238</v>
      </c>
      <c r="C29" s="45">
        <v>1</v>
      </c>
      <c r="D29" s="45">
        <v>154000</v>
      </c>
      <c r="E29" s="45">
        <f t="shared" si="3"/>
        <v>154000</v>
      </c>
      <c r="F29" s="45">
        <f t="shared" si="1"/>
        <v>154000</v>
      </c>
      <c r="G29" s="45"/>
      <c r="H29" s="45"/>
      <c r="I29" s="45"/>
      <c r="J29" s="46"/>
      <c r="K29" s="46"/>
    </row>
    <row r="30" spans="1:11" s="47" customFormat="1" ht="25.5">
      <c r="A30" s="48">
        <f t="shared" si="2"/>
        <v>9</v>
      </c>
      <c r="B30" s="7" t="s">
        <v>239</v>
      </c>
      <c r="C30" s="45">
        <v>1</v>
      </c>
      <c r="D30" s="45">
        <v>90000</v>
      </c>
      <c r="E30" s="45">
        <f t="shared" si="3"/>
        <v>90000</v>
      </c>
      <c r="F30" s="45">
        <f t="shared" si="1"/>
        <v>90000</v>
      </c>
      <c r="G30" s="45"/>
      <c r="H30" s="45"/>
      <c r="I30" s="45"/>
      <c r="J30" s="46"/>
      <c r="K30" s="46"/>
    </row>
    <row r="31" spans="1:11" s="47" customFormat="1" ht="25.5">
      <c r="A31" s="48">
        <f t="shared" si="2"/>
        <v>10</v>
      </c>
      <c r="B31" s="7" t="s">
        <v>240</v>
      </c>
      <c r="C31" s="45">
        <v>1</v>
      </c>
      <c r="D31" s="45">
        <v>60000</v>
      </c>
      <c r="E31" s="45">
        <f t="shared" si="3"/>
        <v>60000</v>
      </c>
      <c r="F31" s="45">
        <f t="shared" si="1"/>
        <v>60000</v>
      </c>
      <c r="G31" s="45"/>
      <c r="H31" s="45"/>
      <c r="I31" s="45"/>
      <c r="J31" s="46"/>
      <c r="K31" s="46"/>
    </row>
    <row r="32" spans="1:11" s="47" customFormat="1" ht="25.5">
      <c r="A32" s="48">
        <f t="shared" si="2"/>
        <v>11</v>
      </c>
      <c r="B32" s="7" t="s">
        <v>236</v>
      </c>
      <c r="C32" s="45">
        <v>1</v>
      </c>
      <c r="D32" s="45">
        <v>50000</v>
      </c>
      <c r="E32" s="45">
        <f t="shared" si="3"/>
        <v>50000</v>
      </c>
      <c r="F32" s="45">
        <f t="shared" si="1"/>
        <v>50000</v>
      </c>
      <c r="G32" s="45"/>
      <c r="H32" s="45"/>
      <c r="I32" s="45"/>
      <c r="J32" s="46"/>
      <c r="K32" s="46"/>
    </row>
    <row r="33" spans="1:11" s="13" customFormat="1" ht="89.25">
      <c r="A33" s="48">
        <f t="shared" si="2"/>
        <v>12</v>
      </c>
      <c r="B33" s="7" t="s">
        <v>232</v>
      </c>
      <c r="C33" s="45">
        <v>2</v>
      </c>
      <c r="D33" s="45">
        <v>97200</v>
      </c>
      <c r="E33" s="45">
        <f t="shared" si="3"/>
        <v>194400</v>
      </c>
      <c r="F33" s="45">
        <f t="shared" si="1"/>
        <v>194400</v>
      </c>
      <c r="G33" s="45"/>
      <c r="H33" s="45"/>
      <c r="I33" s="45"/>
      <c r="J33" s="49"/>
      <c r="K33" s="49"/>
    </row>
    <row r="34" spans="1:11" s="13" customFormat="1" ht="76.5">
      <c r="A34" s="48">
        <f t="shared" si="2"/>
        <v>13</v>
      </c>
      <c r="B34" s="7" t="s">
        <v>234</v>
      </c>
      <c r="C34" s="45">
        <v>1</v>
      </c>
      <c r="D34" s="45">
        <v>158400</v>
      </c>
      <c r="E34" s="45">
        <f t="shared" si="3"/>
        <v>158400</v>
      </c>
      <c r="F34" s="45">
        <f t="shared" si="1"/>
        <v>158400</v>
      </c>
      <c r="G34" s="45"/>
      <c r="H34" s="45"/>
      <c r="I34" s="45"/>
      <c r="J34" s="49"/>
      <c r="K34" s="49"/>
    </row>
    <row r="35" spans="1:11" s="13" customFormat="1" ht="63.75">
      <c r="A35" s="48">
        <f t="shared" si="2"/>
        <v>14</v>
      </c>
      <c r="B35" s="7" t="s">
        <v>242</v>
      </c>
      <c r="C35" s="45">
        <v>1</v>
      </c>
      <c r="D35" s="45">
        <v>41315</v>
      </c>
      <c r="E35" s="45">
        <f t="shared" si="3"/>
        <v>41315</v>
      </c>
      <c r="F35" s="45">
        <f t="shared" si="1"/>
        <v>41315</v>
      </c>
      <c r="G35" s="45"/>
      <c r="H35" s="45"/>
      <c r="I35" s="45"/>
      <c r="J35" s="49"/>
      <c r="K35" s="49"/>
    </row>
    <row r="36" spans="1:11" s="13" customFormat="1" ht="12.75">
      <c r="A36" s="48">
        <f t="shared" si="2"/>
        <v>15</v>
      </c>
      <c r="B36" s="7" t="s">
        <v>243</v>
      </c>
      <c r="C36" s="45">
        <v>2</v>
      </c>
      <c r="D36" s="45">
        <v>25000</v>
      </c>
      <c r="E36" s="45">
        <f t="shared" si="3"/>
        <v>50000</v>
      </c>
      <c r="F36" s="45">
        <f t="shared" si="1"/>
        <v>50000</v>
      </c>
      <c r="G36" s="45"/>
      <c r="H36" s="45"/>
      <c r="I36" s="45"/>
      <c r="J36" s="49"/>
      <c r="K36" s="49"/>
    </row>
    <row r="37" spans="1:11" s="13" customFormat="1" ht="12.75">
      <c r="A37" s="48">
        <f t="shared" si="2"/>
        <v>16</v>
      </c>
      <c r="B37" s="7" t="s">
        <v>244</v>
      </c>
      <c r="C37" s="45">
        <v>1</v>
      </c>
      <c r="D37" s="45">
        <v>30000</v>
      </c>
      <c r="E37" s="45">
        <f t="shared" si="3"/>
        <v>30000</v>
      </c>
      <c r="F37" s="45">
        <f t="shared" si="1"/>
        <v>30000</v>
      </c>
      <c r="G37" s="45"/>
      <c r="H37" s="45"/>
      <c r="I37" s="45"/>
      <c r="J37" s="49"/>
      <c r="K37" s="49"/>
    </row>
    <row r="38" spans="1:11" s="13" customFormat="1" ht="38.25">
      <c r="A38" s="48">
        <f t="shared" si="2"/>
        <v>17</v>
      </c>
      <c r="B38" s="7" t="s">
        <v>245</v>
      </c>
      <c r="C38" s="45">
        <v>1</v>
      </c>
      <c r="D38" s="45">
        <v>40000</v>
      </c>
      <c r="E38" s="45">
        <f t="shared" si="3"/>
        <v>40000</v>
      </c>
      <c r="F38" s="45">
        <f t="shared" si="1"/>
        <v>40000</v>
      </c>
      <c r="G38" s="45"/>
      <c r="H38" s="45"/>
      <c r="I38" s="45"/>
      <c r="J38" s="49"/>
      <c r="K38" s="49"/>
    </row>
    <row r="39" spans="1:11" s="13" customFormat="1" ht="12.75">
      <c r="A39" s="48">
        <f t="shared" si="2"/>
        <v>18</v>
      </c>
      <c r="B39" s="7" t="s">
        <v>247</v>
      </c>
      <c r="C39" s="45">
        <v>4</v>
      </c>
      <c r="D39" s="45">
        <v>616567.08</v>
      </c>
      <c r="E39" s="45">
        <f>C39*D39</f>
        <v>2466268.32</v>
      </c>
      <c r="F39" s="45">
        <f>E39-G39</f>
        <v>770268.3199999998</v>
      </c>
      <c r="G39" s="45">
        <v>1696000</v>
      </c>
      <c r="H39" s="45"/>
      <c r="I39" s="45"/>
      <c r="J39" s="49"/>
      <c r="K39" s="49"/>
    </row>
    <row r="40" spans="1:11" s="13" customFormat="1" ht="25.5">
      <c r="A40" s="48">
        <f t="shared" si="2"/>
        <v>19</v>
      </c>
      <c r="B40" s="7" t="s">
        <v>248</v>
      </c>
      <c r="C40" s="45">
        <v>1</v>
      </c>
      <c r="D40" s="45">
        <v>280000</v>
      </c>
      <c r="E40" s="45">
        <f t="shared" si="3"/>
        <v>280000</v>
      </c>
      <c r="F40" s="45">
        <f t="shared" si="1"/>
        <v>280000</v>
      </c>
      <c r="G40" s="45"/>
      <c r="H40" s="45"/>
      <c r="I40" s="45"/>
      <c r="J40" s="49"/>
      <c r="K40" s="49"/>
    </row>
    <row r="41" spans="1:11" s="13" customFormat="1" ht="12.75">
      <c r="A41" s="44"/>
      <c r="B41" s="7"/>
      <c r="C41" s="45"/>
      <c r="D41" s="45"/>
      <c r="E41" s="45"/>
      <c r="F41" s="45"/>
      <c r="G41" s="45"/>
      <c r="H41" s="45"/>
      <c r="I41" s="45"/>
      <c r="J41" s="49"/>
      <c r="K41" s="49"/>
    </row>
    <row r="42" spans="1:9" s="47" customFormat="1" ht="12.75">
      <c r="A42" s="455" t="s">
        <v>18</v>
      </c>
      <c r="B42" s="456"/>
      <c r="C42" s="456"/>
      <c r="D42" s="456"/>
      <c r="E42" s="50">
        <f>SUM(E22:E41)</f>
        <v>5121375</v>
      </c>
      <c r="F42" s="50">
        <f>SUM(F22:F41)</f>
        <v>3425375</v>
      </c>
      <c r="G42" s="50">
        <f>G39</f>
        <v>1696000</v>
      </c>
      <c r="H42" s="51"/>
      <c r="I42" s="51"/>
    </row>
    <row r="43" ht="15">
      <c r="E43" s="56"/>
    </row>
    <row r="45" ht="15">
      <c r="F45" s="56"/>
    </row>
  </sheetData>
  <sheetProtection/>
  <mergeCells count="20">
    <mergeCell ref="F19:F20"/>
    <mergeCell ref="A18:A20"/>
    <mergeCell ref="B18:B20"/>
    <mergeCell ref="A14:D14"/>
    <mergeCell ref="A42:D42"/>
    <mergeCell ref="D4:D6"/>
    <mergeCell ref="C4:C6"/>
    <mergeCell ref="B4:B6"/>
    <mergeCell ref="C18:C20"/>
    <mergeCell ref="D18:D20"/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J32"/>
  <sheetViews>
    <sheetView view="pageBreakPreview" zoomScaleSheetLayoutView="100" zoomScalePageLayoutView="0" workbookViewId="0" topLeftCell="A7">
      <selection activeCell="AZ23" sqref="AZ23"/>
    </sheetView>
  </sheetViews>
  <sheetFormatPr defaultColWidth="0.875" defaultRowHeight="12.75"/>
  <cols>
    <col min="1" max="1" width="6.625" style="24" customWidth="1"/>
    <col min="2" max="2" width="27.625" style="24" customWidth="1"/>
    <col min="3" max="3" width="8.375" style="24" customWidth="1"/>
    <col min="4" max="4" width="7.00390625" style="24" customWidth="1"/>
    <col min="5" max="5" width="13.25390625" style="24" customWidth="1"/>
    <col min="6" max="6" width="12.25390625" style="24" customWidth="1"/>
    <col min="7" max="7" width="13.125" style="24" customWidth="1"/>
    <col min="8" max="8" width="12.375" style="24" customWidth="1"/>
    <col min="9" max="9" width="12.125" style="24" customWidth="1"/>
    <col min="10" max="10" width="12.625" style="24" customWidth="1"/>
    <col min="11" max="16384" width="0.875" style="24" customWidth="1"/>
  </cols>
  <sheetData>
    <row r="2" spans="1:10" ht="15">
      <c r="A2" s="530" t="s">
        <v>187</v>
      </c>
      <c r="B2" s="531"/>
      <c r="C2" s="531"/>
      <c r="D2" s="531"/>
      <c r="E2" s="531"/>
      <c r="F2" s="531"/>
      <c r="G2" s="531"/>
      <c r="H2" s="531"/>
      <c r="I2" s="531"/>
      <c r="J2" s="531"/>
    </row>
    <row r="4" spans="1:10" s="25" customFormat="1" ht="47.25" customHeight="1">
      <c r="A4" s="528" t="s">
        <v>3</v>
      </c>
      <c r="B4" s="534" t="s">
        <v>22</v>
      </c>
      <c r="C4" s="528" t="s">
        <v>154</v>
      </c>
      <c r="D4" s="528" t="s">
        <v>87</v>
      </c>
      <c r="E4" s="528" t="s">
        <v>102</v>
      </c>
      <c r="F4" s="528" t="s">
        <v>176</v>
      </c>
      <c r="G4" s="528" t="s">
        <v>117</v>
      </c>
      <c r="H4" s="528" t="s">
        <v>122</v>
      </c>
      <c r="I4" s="532" t="s">
        <v>19</v>
      </c>
      <c r="J4" s="533"/>
    </row>
    <row r="5" spans="1:10" s="25" customFormat="1" ht="25.5">
      <c r="A5" s="529"/>
      <c r="B5" s="535"/>
      <c r="C5" s="529"/>
      <c r="D5" s="529"/>
      <c r="E5" s="529"/>
      <c r="F5" s="529"/>
      <c r="G5" s="529"/>
      <c r="H5" s="529"/>
      <c r="I5" s="20" t="s">
        <v>2</v>
      </c>
      <c r="J5" s="20" t="s">
        <v>34</v>
      </c>
    </row>
    <row r="6" spans="1:10" s="26" customFormat="1" ht="12.75">
      <c r="A6" s="30">
        <v>1</v>
      </c>
      <c r="B6" s="29"/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</row>
    <row r="7" spans="1:10" s="27" customFormat="1" ht="51">
      <c r="A7" s="32" t="s">
        <v>7</v>
      </c>
      <c r="B7" s="33" t="s">
        <v>88</v>
      </c>
      <c r="C7" s="34">
        <v>226</v>
      </c>
      <c r="D7" s="35" t="s">
        <v>1</v>
      </c>
      <c r="E7" s="35" t="s">
        <v>1</v>
      </c>
      <c r="F7" s="35">
        <f>F9+F10+F11</f>
        <v>6730002</v>
      </c>
      <c r="G7" s="35">
        <f>G9+G10+G11</f>
        <v>6730002</v>
      </c>
      <c r="H7" s="35"/>
      <c r="I7" s="35"/>
      <c r="J7" s="35"/>
    </row>
    <row r="8" spans="1:10" s="28" customFormat="1" ht="12.75">
      <c r="A8" s="36" t="s">
        <v>23</v>
      </c>
      <c r="B8" s="7" t="s">
        <v>52</v>
      </c>
      <c r="C8" s="37" t="s">
        <v>1</v>
      </c>
      <c r="D8" s="38" t="s">
        <v>1</v>
      </c>
      <c r="E8" s="38" t="s">
        <v>1</v>
      </c>
      <c r="F8" s="38" t="s">
        <v>1</v>
      </c>
      <c r="G8" s="38" t="s">
        <v>1</v>
      </c>
      <c r="H8" s="38" t="s">
        <v>1</v>
      </c>
      <c r="I8" s="38" t="s">
        <v>1</v>
      </c>
      <c r="J8" s="38" t="s">
        <v>1</v>
      </c>
    </row>
    <row r="9" spans="1:10" s="28" customFormat="1" ht="12.75">
      <c r="A9" s="36"/>
      <c r="B9" s="7" t="s">
        <v>223</v>
      </c>
      <c r="C9" s="37">
        <v>226</v>
      </c>
      <c r="D9" s="38">
        <v>1</v>
      </c>
      <c r="E9" s="38">
        <v>2243334</v>
      </c>
      <c r="F9" s="38">
        <f>D9*E9</f>
        <v>2243334</v>
      </c>
      <c r="G9" s="38">
        <f>F9</f>
        <v>2243334</v>
      </c>
      <c r="H9" s="38"/>
      <c r="I9" s="38"/>
      <c r="J9" s="38"/>
    </row>
    <row r="10" spans="1:10" s="28" customFormat="1" ht="25.5">
      <c r="A10" s="36"/>
      <c r="B10" s="7" t="s">
        <v>224</v>
      </c>
      <c r="C10" s="37">
        <v>226</v>
      </c>
      <c r="D10" s="38">
        <v>1</v>
      </c>
      <c r="E10" s="38">
        <v>2243334</v>
      </c>
      <c r="F10" s="38">
        <f>D10*E10</f>
        <v>2243334</v>
      </c>
      <c r="G10" s="38">
        <f>F10</f>
        <v>2243334</v>
      </c>
      <c r="H10" s="38"/>
      <c r="I10" s="38"/>
      <c r="J10" s="38"/>
    </row>
    <row r="11" spans="1:10" s="28" customFormat="1" ht="25.5">
      <c r="A11" s="36"/>
      <c r="B11" s="7" t="s">
        <v>225</v>
      </c>
      <c r="C11" s="37">
        <v>226</v>
      </c>
      <c r="D11" s="38">
        <v>1</v>
      </c>
      <c r="E11" s="38">
        <v>2243334</v>
      </c>
      <c r="F11" s="38">
        <f>D11*E11</f>
        <v>2243334</v>
      </c>
      <c r="G11" s="38">
        <f>F11</f>
        <v>2243334</v>
      </c>
      <c r="H11" s="38"/>
      <c r="I11" s="38"/>
      <c r="J11" s="38"/>
    </row>
    <row r="12" spans="1:10" s="27" customFormat="1" ht="38.25">
      <c r="A12" s="32" t="s">
        <v>8</v>
      </c>
      <c r="B12" s="33" t="s">
        <v>90</v>
      </c>
      <c r="C12" s="34">
        <v>226</v>
      </c>
      <c r="D12" s="35" t="s">
        <v>1</v>
      </c>
      <c r="E12" s="35" t="s">
        <v>1</v>
      </c>
      <c r="F12" s="35">
        <f>F14+F15+F16</f>
        <v>161096.40000000002</v>
      </c>
      <c r="G12" s="35">
        <f>G14+G15+G16</f>
        <v>161096.40000000002</v>
      </c>
      <c r="H12" s="35"/>
      <c r="I12" s="35"/>
      <c r="J12" s="35"/>
    </row>
    <row r="13" spans="1:10" s="28" customFormat="1" ht="12.75">
      <c r="A13" s="36" t="s">
        <v>26</v>
      </c>
      <c r="B13" s="7" t="s">
        <v>89</v>
      </c>
      <c r="C13" s="37" t="s">
        <v>1</v>
      </c>
      <c r="D13" s="38" t="s">
        <v>1</v>
      </c>
      <c r="E13" s="38" t="s">
        <v>1</v>
      </c>
      <c r="F13" s="38" t="s">
        <v>1</v>
      </c>
      <c r="G13" s="38" t="s">
        <v>1</v>
      </c>
      <c r="H13" s="38" t="s">
        <v>1</v>
      </c>
      <c r="I13" s="38" t="s">
        <v>1</v>
      </c>
      <c r="J13" s="38" t="s">
        <v>1</v>
      </c>
    </row>
    <row r="14" spans="1:10" s="28" customFormat="1" ht="12.75">
      <c r="A14" s="36"/>
      <c r="B14" s="7" t="s">
        <v>223</v>
      </c>
      <c r="C14" s="37">
        <v>226</v>
      </c>
      <c r="D14" s="38">
        <v>1</v>
      </c>
      <c r="E14" s="38">
        <v>53698.8</v>
      </c>
      <c r="F14" s="38">
        <f>D14*E14</f>
        <v>53698.8</v>
      </c>
      <c r="G14" s="38">
        <f aca="true" t="shared" si="0" ref="G14:G19">F14</f>
        <v>53698.8</v>
      </c>
      <c r="H14" s="38"/>
      <c r="I14" s="38"/>
      <c r="J14" s="38"/>
    </row>
    <row r="15" spans="1:10" s="28" customFormat="1" ht="25.5">
      <c r="A15" s="36"/>
      <c r="B15" s="7" t="s">
        <v>224</v>
      </c>
      <c r="C15" s="37">
        <v>226</v>
      </c>
      <c r="D15" s="38">
        <v>1</v>
      </c>
      <c r="E15" s="38">
        <v>53698.8</v>
      </c>
      <c r="F15" s="38">
        <f>D15*E15</f>
        <v>53698.8</v>
      </c>
      <c r="G15" s="38">
        <f t="shared" si="0"/>
        <v>53698.8</v>
      </c>
      <c r="H15" s="38"/>
      <c r="I15" s="38"/>
      <c r="J15" s="38"/>
    </row>
    <row r="16" spans="1:10" s="28" customFormat="1" ht="25.5">
      <c r="A16" s="36"/>
      <c r="B16" s="7" t="s">
        <v>225</v>
      </c>
      <c r="C16" s="37">
        <v>226</v>
      </c>
      <c r="D16" s="38">
        <v>1</v>
      </c>
      <c r="E16" s="38">
        <v>53698.8</v>
      </c>
      <c r="F16" s="38">
        <f>D16*E16</f>
        <v>53698.8</v>
      </c>
      <c r="G16" s="38">
        <f t="shared" si="0"/>
        <v>53698.8</v>
      </c>
      <c r="H16" s="38"/>
      <c r="I16" s="38"/>
      <c r="J16" s="38"/>
    </row>
    <row r="17" spans="1:10" s="27" customFormat="1" ht="51">
      <c r="A17" s="32" t="s">
        <v>9</v>
      </c>
      <c r="B17" s="33" t="s">
        <v>91</v>
      </c>
      <c r="C17" s="34"/>
      <c r="D17" s="35" t="s">
        <v>1</v>
      </c>
      <c r="E17" s="35" t="s">
        <v>1</v>
      </c>
      <c r="F17" s="35">
        <f>F18</f>
        <v>16000</v>
      </c>
      <c r="G17" s="35">
        <f t="shared" si="0"/>
        <v>16000</v>
      </c>
      <c r="H17" s="35"/>
      <c r="I17" s="35"/>
      <c r="J17" s="35"/>
    </row>
    <row r="18" spans="1:10" s="28" customFormat="1" ht="25.5">
      <c r="A18" s="36" t="s">
        <v>12</v>
      </c>
      <c r="B18" s="7" t="s">
        <v>92</v>
      </c>
      <c r="C18" s="37">
        <v>226</v>
      </c>
      <c r="D18" s="38">
        <v>2</v>
      </c>
      <c r="E18" s="38">
        <v>8000</v>
      </c>
      <c r="F18" s="38">
        <f>D18*E18</f>
        <v>16000</v>
      </c>
      <c r="G18" s="38">
        <f t="shared" si="0"/>
        <v>16000</v>
      </c>
      <c r="H18" s="38"/>
      <c r="I18" s="38"/>
      <c r="J18" s="38"/>
    </row>
    <row r="19" spans="1:10" s="27" customFormat="1" ht="63.75">
      <c r="A19" s="32" t="s">
        <v>10</v>
      </c>
      <c r="B19" s="33" t="s">
        <v>226</v>
      </c>
      <c r="C19" s="34">
        <v>226</v>
      </c>
      <c r="D19" s="35">
        <v>1</v>
      </c>
      <c r="E19" s="35">
        <v>400000</v>
      </c>
      <c r="F19" s="35">
        <v>400000</v>
      </c>
      <c r="G19" s="35">
        <f t="shared" si="0"/>
        <v>400000</v>
      </c>
      <c r="H19" s="35"/>
      <c r="I19" s="35"/>
      <c r="J19" s="35"/>
    </row>
    <row r="20" spans="1:10" s="27" customFormat="1" ht="12.75">
      <c r="A20" s="32" t="s">
        <v>11</v>
      </c>
      <c r="B20" s="33" t="s">
        <v>227</v>
      </c>
      <c r="C20" s="34">
        <v>226</v>
      </c>
      <c r="D20" s="35">
        <v>1</v>
      </c>
      <c r="E20" s="35">
        <f>4672078+414906.53+3300000+15000000-436122.69</f>
        <v>22950861.84</v>
      </c>
      <c r="F20" s="35">
        <f>D20*E20</f>
        <v>22950861.84</v>
      </c>
      <c r="G20" s="35">
        <f>F20-H20-I20</f>
        <v>4650861.84</v>
      </c>
      <c r="H20" s="35">
        <f>300000+3000000</f>
        <v>3300000</v>
      </c>
      <c r="I20" s="35">
        <v>15000000</v>
      </c>
      <c r="J20" s="35"/>
    </row>
    <row r="21" spans="1:10" s="27" customFormat="1" ht="12.75">
      <c r="A21" s="32" t="s">
        <v>14</v>
      </c>
      <c r="B21" s="33" t="s">
        <v>228</v>
      </c>
      <c r="C21" s="34">
        <v>226</v>
      </c>
      <c r="D21" s="35">
        <v>1</v>
      </c>
      <c r="E21" s="35">
        <v>195000</v>
      </c>
      <c r="F21" s="35">
        <f>D21*E21</f>
        <v>195000</v>
      </c>
      <c r="G21" s="35">
        <f aca="true" t="shared" si="1" ref="G21:G27">F21</f>
        <v>195000</v>
      </c>
      <c r="H21" s="35"/>
      <c r="I21" s="35"/>
      <c r="J21" s="35"/>
    </row>
    <row r="22" spans="1:10" s="27" customFormat="1" ht="12.75">
      <c r="A22" s="32" t="s">
        <v>69</v>
      </c>
      <c r="B22" s="33" t="s">
        <v>229</v>
      </c>
      <c r="C22" s="34">
        <v>226</v>
      </c>
      <c r="D22" s="35">
        <v>1</v>
      </c>
      <c r="E22" s="35">
        <v>172987.2</v>
      </c>
      <c r="F22" s="35">
        <f>D22*E22</f>
        <v>172987.2</v>
      </c>
      <c r="G22" s="35">
        <f t="shared" si="1"/>
        <v>172987.2</v>
      </c>
      <c r="H22" s="35"/>
      <c r="I22" s="35"/>
      <c r="J22" s="35"/>
    </row>
    <row r="23" spans="1:10" s="27" customFormat="1" ht="25.5">
      <c r="A23" s="32" t="s">
        <v>70</v>
      </c>
      <c r="B23" s="33" t="s">
        <v>230</v>
      </c>
      <c r="C23" s="34"/>
      <c r="D23" s="35" t="s">
        <v>1</v>
      </c>
      <c r="E23" s="35" t="s">
        <v>1</v>
      </c>
      <c r="F23" s="35">
        <f>F24+F25+F26</f>
        <v>381388.80000000005</v>
      </c>
      <c r="G23" s="35">
        <f t="shared" si="1"/>
        <v>381388.80000000005</v>
      </c>
      <c r="H23" s="35"/>
      <c r="I23" s="35"/>
      <c r="J23" s="35"/>
    </row>
    <row r="24" spans="1:10" s="28" customFormat="1" ht="12.75">
      <c r="A24" s="36"/>
      <c r="B24" s="7" t="s">
        <v>223</v>
      </c>
      <c r="C24" s="37">
        <v>226</v>
      </c>
      <c r="D24" s="38">
        <v>1</v>
      </c>
      <c r="E24" s="38">
        <f>207129.6-80000</f>
        <v>127129.6</v>
      </c>
      <c r="F24" s="38">
        <f>D24*E24</f>
        <v>127129.6</v>
      </c>
      <c r="G24" s="38">
        <f t="shared" si="1"/>
        <v>127129.6</v>
      </c>
      <c r="H24" s="38"/>
      <c r="I24" s="38"/>
      <c r="J24" s="38"/>
    </row>
    <row r="25" spans="1:10" s="28" customFormat="1" ht="25.5">
      <c r="A25" s="36"/>
      <c r="B25" s="7" t="s">
        <v>224</v>
      </c>
      <c r="C25" s="37">
        <v>226</v>
      </c>
      <c r="D25" s="38">
        <v>1</v>
      </c>
      <c r="E25" s="38">
        <f>207129.6-80000</f>
        <v>127129.6</v>
      </c>
      <c r="F25" s="38">
        <f>D25*E25</f>
        <v>127129.6</v>
      </c>
      <c r="G25" s="38">
        <f t="shared" si="1"/>
        <v>127129.6</v>
      </c>
      <c r="H25" s="38"/>
      <c r="I25" s="38"/>
      <c r="J25" s="38"/>
    </row>
    <row r="26" spans="1:10" s="28" customFormat="1" ht="25.5">
      <c r="A26" s="36"/>
      <c r="B26" s="7" t="s">
        <v>225</v>
      </c>
      <c r="C26" s="37">
        <v>226</v>
      </c>
      <c r="D26" s="38">
        <v>1</v>
      </c>
      <c r="E26" s="38">
        <f>207129.6-80000</f>
        <v>127129.6</v>
      </c>
      <c r="F26" s="38">
        <f>D26*E26</f>
        <v>127129.6</v>
      </c>
      <c r="G26" s="38">
        <f t="shared" si="1"/>
        <v>127129.6</v>
      </c>
      <c r="H26" s="38"/>
      <c r="I26" s="38"/>
      <c r="J26" s="38"/>
    </row>
    <row r="27" spans="1:10" s="27" customFormat="1" ht="25.5">
      <c r="A27" s="32" t="s">
        <v>103</v>
      </c>
      <c r="B27" s="33" t="s">
        <v>231</v>
      </c>
      <c r="C27" s="34">
        <v>226</v>
      </c>
      <c r="D27" s="35">
        <v>5</v>
      </c>
      <c r="E27" s="35">
        <v>19249.52</v>
      </c>
      <c r="F27" s="35">
        <f>D27*E27</f>
        <v>96247.6</v>
      </c>
      <c r="G27" s="35">
        <f t="shared" si="1"/>
        <v>96247.6</v>
      </c>
      <c r="H27" s="35"/>
      <c r="I27" s="35"/>
      <c r="J27" s="35"/>
    </row>
    <row r="28" spans="1:10" s="27" customFormat="1" ht="12.75">
      <c r="A28" s="490" t="s">
        <v>18</v>
      </c>
      <c r="B28" s="488"/>
      <c r="C28" s="488"/>
      <c r="D28" s="488"/>
      <c r="E28" s="488"/>
      <c r="F28" s="31">
        <f>F7+F12+F17+F19+F20+F21+F22+F23+F27</f>
        <v>31103583.840000004</v>
      </c>
      <c r="G28" s="31">
        <f>G7+G12+G17+G19+G20+G21+G22+G23+G27</f>
        <v>12803583.84</v>
      </c>
      <c r="H28" s="31">
        <f>H7+H12+H17+H19+H20+H21+H22+H23+H27</f>
        <v>3300000</v>
      </c>
      <c r="I28" s="31">
        <f>I7+I12+I17+I19+I20+I21+I22+I23+I27</f>
        <v>15000000</v>
      </c>
      <c r="J28" s="31"/>
    </row>
    <row r="31" spans="6:7" ht="15">
      <c r="F31" s="39"/>
      <c r="G31" s="39"/>
    </row>
    <row r="32" ht="15">
      <c r="G32" s="39"/>
    </row>
  </sheetData>
  <sheetProtection/>
  <mergeCells count="11">
    <mergeCell ref="E4:E5"/>
    <mergeCell ref="D4:D5"/>
    <mergeCell ref="C4:C5"/>
    <mergeCell ref="A4:A5"/>
    <mergeCell ref="H4:H5"/>
    <mergeCell ref="A28:E28"/>
    <mergeCell ref="A2:J2"/>
    <mergeCell ref="I4:J4"/>
    <mergeCell ref="F4:F5"/>
    <mergeCell ref="G4:G5"/>
    <mergeCell ref="B4:B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view="pageBreakPreview" zoomScaleSheetLayoutView="100" zoomScalePageLayoutView="0" workbookViewId="0" topLeftCell="A1">
      <selection activeCell="E10" sqref="E10"/>
    </sheetView>
  </sheetViews>
  <sheetFormatPr defaultColWidth="6.875" defaultRowHeight="12.75"/>
  <cols>
    <col min="1" max="1" width="6.875" style="10" customWidth="1"/>
    <col min="2" max="2" width="23.00390625" style="10" customWidth="1"/>
    <col min="3" max="3" width="9.875" style="10" customWidth="1"/>
    <col min="4" max="4" width="10.375" style="10" customWidth="1"/>
    <col min="5" max="5" width="11.375" style="10" customWidth="1"/>
    <col min="6" max="6" width="12.625" style="10" customWidth="1"/>
    <col min="7" max="7" width="14.625" style="10" customWidth="1"/>
    <col min="8" max="8" width="13.375" style="10" customWidth="1"/>
    <col min="9" max="9" width="12.625" style="10" customWidth="1"/>
    <col min="10" max="10" width="10.00390625" style="10" customWidth="1"/>
    <col min="11" max="16384" width="6.875" style="10" customWidth="1"/>
  </cols>
  <sheetData>
    <row r="1" ht="15">
      <c r="A1" s="10" t="s">
        <v>93</v>
      </c>
    </row>
    <row r="3" spans="1:10" s="11" customFormat="1" ht="89.25" customHeight="1">
      <c r="A3" s="536" t="s">
        <v>3</v>
      </c>
      <c r="B3" s="536" t="s">
        <v>22</v>
      </c>
      <c r="C3" s="536" t="s">
        <v>154</v>
      </c>
      <c r="D3" s="536" t="s">
        <v>87</v>
      </c>
      <c r="E3" s="536" t="s">
        <v>102</v>
      </c>
      <c r="F3" s="536" t="s">
        <v>176</v>
      </c>
      <c r="G3" s="536" t="s">
        <v>117</v>
      </c>
      <c r="H3" s="536" t="s">
        <v>122</v>
      </c>
      <c r="I3" s="536" t="s">
        <v>19</v>
      </c>
      <c r="J3" s="536"/>
    </row>
    <row r="4" spans="1:10" s="11" customFormat="1" ht="25.5">
      <c r="A4" s="536"/>
      <c r="B4" s="536"/>
      <c r="C4" s="536"/>
      <c r="D4" s="536"/>
      <c r="E4" s="536"/>
      <c r="F4" s="536"/>
      <c r="G4" s="536"/>
      <c r="H4" s="536"/>
      <c r="I4" s="58" t="s">
        <v>2</v>
      </c>
      <c r="J4" s="58" t="s">
        <v>34</v>
      </c>
    </row>
    <row r="5" spans="1:10" s="12" customFormat="1" ht="12.75">
      <c r="A5" s="41">
        <v>1</v>
      </c>
      <c r="B5" s="59">
        <v>2</v>
      </c>
      <c r="C5" s="60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s="47" customFormat="1" ht="25.5">
      <c r="A6" s="61" t="s">
        <v>7</v>
      </c>
      <c r="B6" s="33" t="s">
        <v>95</v>
      </c>
      <c r="C6" s="34">
        <v>310</v>
      </c>
      <c r="D6" s="35" t="s">
        <v>1</v>
      </c>
      <c r="E6" s="35" t="s">
        <v>1</v>
      </c>
      <c r="F6" s="35">
        <f>F8+F9+F10+F14+F11+F13+F12</f>
        <v>2169916.29</v>
      </c>
      <c r="G6" s="35">
        <f>G8+G9+G10+G11+G13</f>
        <v>900000</v>
      </c>
      <c r="H6" s="35">
        <f>H10</f>
        <v>1000000</v>
      </c>
      <c r="I6" s="35">
        <f>I9+I10+I12</f>
        <v>269916.29</v>
      </c>
      <c r="J6" s="35"/>
    </row>
    <row r="7" spans="1:10" s="13" customFormat="1" ht="12.75">
      <c r="A7" s="62" t="s">
        <v>23</v>
      </c>
      <c r="B7" s="7" t="s">
        <v>96</v>
      </c>
      <c r="C7" s="37" t="s">
        <v>1</v>
      </c>
      <c r="D7" s="38" t="s">
        <v>1</v>
      </c>
      <c r="E7" s="38" t="s">
        <v>1</v>
      </c>
      <c r="F7" s="38" t="s">
        <v>1</v>
      </c>
      <c r="G7" s="38" t="s">
        <v>1</v>
      </c>
      <c r="H7" s="38" t="s">
        <v>1</v>
      </c>
      <c r="I7" s="38" t="s">
        <v>1</v>
      </c>
      <c r="J7" s="38" t="s">
        <v>1</v>
      </c>
    </row>
    <row r="8" spans="1:10" s="13" customFormat="1" ht="25.5">
      <c r="A8" s="62" t="s">
        <v>24</v>
      </c>
      <c r="B8" s="7" t="s">
        <v>212</v>
      </c>
      <c r="C8" s="37">
        <v>310</v>
      </c>
      <c r="D8" s="38">
        <v>2</v>
      </c>
      <c r="E8" s="38">
        <v>200000</v>
      </c>
      <c r="F8" s="38">
        <f>D8*E8</f>
        <v>400000</v>
      </c>
      <c r="G8" s="38">
        <f>F8</f>
        <v>400000</v>
      </c>
      <c r="H8" s="38"/>
      <c r="I8" s="38"/>
      <c r="J8" s="38"/>
    </row>
    <row r="9" spans="1:10" s="13" customFormat="1" ht="12.75">
      <c r="A9" s="62" t="s">
        <v>25</v>
      </c>
      <c r="B9" s="7" t="s">
        <v>213</v>
      </c>
      <c r="C9" s="37">
        <v>310</v>
      </c>
      <c r="D9" s="38">
        <v>1</v>
      </c>
      <c r="E9" s="38">
        <f>210000+150000</f>
        <v>360000</v>
      </c>
      <c r="F9" s="38">
        <f>D9*E9</f>
        <v>360000</v>
      </c>
      <c r="G9" s="38">
        <f>F9-I9</f>
        <v>210000</v>
      </c>
      <c r="H9" s="38"/>
      <c r="I9" s="38">
        <v>150000</v>
      </c>
      <c r="J9" s="38"/>
    </row>
    <row r="10" spans="1:10" s="13" customFormat="1" ht="12.75">
      <c r="A10" s="62" t="s">
        <v>84</v>
      </c>
      <c r="B10" s="7" t="s">
        <v>214</v>
      </c>
      <c r="C10" s="37">
        <v>310</v>
      </c>
      <c r="D10" s="38">
        <v>2</v>
      </c>
      <c r="E10" s="38">
        <v>600000</v>
      </c>
      <c r="F10" s="38">
        <f>D10*E10</f>
        <v>1200000</v>
      </c>
      <c r="G10" s="38">
        <v>200000</v>
      </c>
      <c r="H10" s="38">
        <v>1000000</v>
      </c>
      <c r="I10" s="38"/>
      <c r="J10" s="38"/>
    </row>
    <row r="11" spans="1:10" s="13" customFormat="1" ht="25.5" hidden="1">
      <c r="A11" s="62" t="s">
        <v>259</v>
      </c>
      <c r="B11" s="7" t="s">
        <v>262</v>
      </c>
      <c r="C11" s="37">
        <v>310</v>
      </c>
      <c r="D11" s="38"/>
      <c r="E11" s="38"/>
      <c r="F11" s="38"/>
      <c r="G11" s="38"/>
      <c r="H11" s="38"/>
      <c r="I11" s="38"/>
      <c r="J11" s="38"/>
    </row>
    <row r="12" spans="1:10" s="13" customFormat="1" ht="12.75">
      <c r="A12" s="126" t="s">
        <v>259</v>
      </c>
      <c r="B12" s="7" t="s">
        <v>499</v>
      </c>
      <c r="C12" s="127">
        <v>310</v>
      </c>
      <c r="D12" s="38">
        <v>1</v>
      </c>
      <c r="E12" s="38">
        <v>119916.29</v>
      </c>
      <c r="F12" s="38">
        <f>D12*E12</f>
        <v>119916.29</v>
      </c>
      <c r="G12" s="38"/>
      <c r="H12" s="38"/>
      <c r="I12" s="38">
        <f>F12</f>
        <v>119916.29</v>
      </c>
      <c r="J12" s="38"/>
    </row>
    <row r="13" spans="1:10" s="13" customFormat="1" ht="25.5">
      <c r="A13" s="62" t="s">
        <v>261</v>
      </c>
      <c r="B13" s="7" t="s">
        <v>486</v>
      </c>
      <c r="C13" s="37">
        <v>310</v>
      </c>
      <c r="D13" s="38">
        <v>1</v>
      </c>
      <c r="E13" s="38">
        <v>90000</v>
      </c>
      <c r="F13" s="38">
        <f>D13*E13</f>
        <v>90000</v>
      </c>
      <c r="G13" s="38">
        <f>F13</f>
        <v>90000</v>
      </c>
      <c r="H13" s="38"/>
      <c r="I13" s="38"/>
      <c r="J13" s="38"/>
    </row>
    <row r="14" spans="1:10" s="13" customFormat="1" ht="12.75" hidden="1">
      <c r="A14" s="62" t="s">
        <v>261</v>
      </c>
      <c r="B14" s="7" t="s">
        <v>260</v>
      </c>
      <c r="C14" s="37">
        <v>310</v>
      </c>
      <c r="D14" s="38">
        <v>3</v>
      </c>
      <c r="E14" s="38"/>
      <c r="F14" s="38">
        <f>D14*E14</f>
        <v>0</v>
      </c>
      <c r="G14" s="38"/>
      <c r="H14" s="38"/>
      <c r="I14" s="38"/>
      <c r="J14" s="38"/>
    </row>
    <row r="15" spans="1:10" s="47" customFormat="1" ht="12.75">
      <c r="A15" s="537" t="s">
        <v>18</v>
      </c>
      <c r="B15" s="538"/>
      <c r="C15" s="538"/>
      <c r="D15" s="538"/>
      <c r="E15" s="539"/>
      <c r="F15" s="35">
        <f>F6</f>
        <v>2169916.29</v>
      </c>
      <c r="G15" s="63">
        <f>G6</f>
        <v>900000</v>
      </c>
      <c r="H15" s="63">
        <f>H6</f>
        <v>1000000</v>
      </c>
      <c r="I15" s="63">
        <f>I6</f>
        <v>269916.29</v>
      </c>
      <c r="J15" s="64"/>
    </row>
    <row r="16" spans="2:10" ht="15" hidden="1">
      <c r="B16" s="23"/>
      <c r="C16" s="23"/>
      <c r="D16" s="23"/>
      <c r="E16" s="23"/>
      <c r="F16" s="23"/>
      <c r="G16" s="23"/>
      <c r="H16" s="23"/>
      <c r="I16" s="23"/>
      <c r="J16" s="23"/>
    </row>
    <row r="17" ht="15">
      <c r="G17" s="56"/>
    </row>
    <row r="20" ht="15">
      <c r="G20" s="56"/>
    </row>
  </sheetData>
  <sheetProtection/>
  <mergeCells count="10">
    <mergeCell ref="F3:F4"/>
    <mergeCell ref="A15:E15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9"/>
  <sheetViews>
    <sheetView view="pageBreakPreview" zoomScaleSheetLayoutView="100" zoomScalePageLayoutView="0" workbookViewId="0" topLeftCell="A1">
      <selection activeCell="I20" sqref="I20"/>
    </sheetView>
  </sheetViews>
  <sheetFormatPr defaultColWidth="3.75390625" defaultRowHeight="12.75"/>
  <cols>
    <col min="1" max="1" width="7.875" style="10" customWidth="1"/>
    <col min="2" max="2" width="19.375" style="10" customWidth="1"/>
    <col min="3" max="3" width="12.875" style="10" bestFit="1" customWidth="1"/>
    <col min="4" max="4" width="11.125" style="10" customWidth="1"/>
    <col min="5" max="5" width="14.625" style="10" bestFit="1" customWidth="1"/>
    <col min="6" max="6" width="19.875" style="10" bestFit="1" customWidth="1"/>
    <col min="7" max="7" width="14.00390625" style="10" customWidth="1"/>
    <col min="8" max="8" width="15.875" style="10" customWidth="1"/>
    <col min="9" max="9" width="14.375" style="10" bestFit="1" customWidth="1"/>
    <col min="10" max="10" width="12.125" style="10" customWidth="1"/>
    <col min="11" max="11" width="12.625" style="10" customWidth="1"/>
    <col min="12" max="12" width="0" style="10" hidden="1" customWidth="1"/>
    <col min="13" max="16384" width="3.75390625" style="10" customWidth="1"/>
  </cols>
  <sheetData>
    <row r="1" spans="1:11" ht="15">
      <c r="A1" s="10" t="s">
        <v>97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2:11" ht="15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78" customHeight="1">
      <c r="A3" s="432" t="s">
        <v>3</v>
      </c>
      <c r="B3" s="545" t="s">
        <v>22</v>
      </c>
      <c r="C3" s="540" t="s">
        <v>154</v>
      </c>
      <c r="D3" s="540" t="s">
        <v>73</v>
      </c>
      <c r="E3" s="540" t="s">
        <v>94</v>
      </c>
      <c r="F3" s="540" t="s">
        <v>100</v>
      </c>
      <c r="G3" s="543" t="s">
        <v>175</v>
      </c>
      <c r="H3" s="543" t="s">
        <v>121</v>
      </c>
      <c r="I3" s="543" t="s">
        <v>122</v>
      </c>
      <c r="J3" s="541" t="s">
        <v>19</v>
      </c>
      <c r="K3" s="542"/>
    </row>
    <row r="4" spans="1:11" s="11" customFormat="1" ht="12.75">
      <c r="A4" s="427"/>
      <c r="B4" s="546"/>
      <c r="C4" s="270"/>
      <c r="D4" s="270"/>
      <c r="E4" s="540"/>
      <c r="F4" s="540"/>
      <c r="G4" s="544"/>
      <c r="H4" s="544"/>
      <c r="I4" s="544"/>
      <c r="J4" s="119" t="s">
        <v>2</v>
      </c>
      <c r="K4" s="119" t="s">
        <v>20</v>
      </c>
    </row>
    <row r="5" spans="1:11" s="12" customFormat="1" ht="12.75">
      <c r="A5" s="115">
        <v>1</v>
      </c>
      <c r="B5" s="108">
        <v>2</v>
      </c>
      <c r="C5" s="109">
        <v>3</v>
      </c>
      <c r="D5" s="109">
        <v>4</v>
      </c>
      <c r="E5" s="110">
        <v>5</v>
      </c>
      <c r="F5" s="110">
        <v>6</v>
      </c>
      <c r="G5" s="110">
        <v>7</v>
      </c>
      <c r="H5" s="110">
        <v>8</v>
      </c>
      <c r="I5" s="110">
        <v>9</v>
      </c>
      <c r="J5" s="110">
        <v>10</v>
      </c>
      <c r="K5" s="110">
        <v>11</v>
      </c>
    </row>
    <row r="6" spans="1:11" s="13" customFormat="1" ht="25.5">
      <c r="A6" s="113" t="s">
        <v>7</v>
      </c>
      <c r="B6" s="21" t="s">
        <v>98</v>
      </c>
      <c r="C6" s="119" t="s">
        <v>1</v>
      </c>
      <c r="D6" s="119" t="s">
        <v>1</v>
      </c>
      <c r="E6" s="114" t="s">
        <v>1</v>
      </c>
      <c r="F6" s="114" t="s">
        <v>1</v>
      </c>
      <c r="G6" s="114" t="s">
        <v>1</v>
      </c>
      <c r="H6" s="114" t="s">
        <v>1</v>
      </c>
      <c r="I6" s="119" t="s">
        <v>1</v>
      </c>
      <c r="J6" s="114" t="s">
        <v>1</v>
      </c>
      <c r="K6" s="114" t="s">
        <v>1</v>
      </c>
    </row>
    <row r="7" spans="1:11" s="13" customFormat="1" ht="25.5">
      <c r="A7" s="113" t="s">
        <v>23</v>
      </c>
      <c r="B7" s="21" t="s">
        <v>99</v>
      </c>
      <c r="C7" s="119"/>
      <c r="D7" s="119" t="s">
        <v>1</v>
      </c>
      <c r="E7" s="114" t="s">
        <v>1</v>
      </c>
      <c r="F7" s="114" t="s">
        <v>1</v>
      </c>
      <c r="G7" s="112">
        <f>G8+G9+G10+G11+G12+G14+G13</f>
        <v>14318796.53</v>
      </c>
      <c r="H7" s="112">
        <f>H8+H9+H10+H11+H12+H14+H13</f>
        <v>2787122.69</v>
      </c>
      <c r="I7" s="22">
        <f>I9</f>
        <v>3291000</v>
      </c>
      <c r="J7" s="22">
        <f>J9+J11+J12</f>
        <v>8240673.84</v>
      </c>
      <c r="K7" s="114"/>
    </row>
    <row r="8" spans="1:12" s="13" customFormat="1" ht="63.75">
      <c r="A8" s="113" t="s">
        <v>45</v>
      </c>
      <c r="B8" s="21" t="s">
        <v>481</v>
      </c>
      <c r="C8" s="119">
        <v>341</v>
      </c>
      <c r="D8" s="22" t="s">
        <v>256</v>
      </c>
      <c r="E8" s="22">
        <v>1</v>
      </c>
      <c r="F8" s="22">
        <v>30000</v>
      </c>
      <c r="G8" s="22">
        <f aca="true" t="shared" si="0" ref="G8:G14">E8*F8</f>
        <v>30000</v>
      </c>
      <c r="H8" s="22">
        <f>G8</f>
        <v>30000</v>
      </c>
      <c r="I8" s="22"/>
      <c r="J8" s="22"/>
      <c r="K8" s="114"/>
      <c r="L8" s="114"/>
    </row>
    <row r="9" spans="1:12" s="13" customFormat="1" ht="12.75">
      <c r="A9" s="113" t="s">
        <v>221</v>
      </c>
      <c r="B9" s="21" t="s">
        <v>482</v>
      </c>
      <c r="C9" s="119">
        <v>342</v>
      </c>
      <c r="D9" s="22" t="s">
        <v>256</v>
      </c>
      <c r="E9" s="22">
        <v>1</v>
      </c>
      <c r="F9" s="22">
        <f>1065000+2226000+7000000+200000</f>
        <v>10491000</v>
      </c>
      <c r="G9" s="22">
        <f t="shared" si="0"/>
        <v>10491000</v>
      </c>
      <c r="H9" s="22"/>
      <c r="I9" s="22">
        <f>1065000+2226000</f>
        <v>3291000</v>
      </c>
      <c r="J9" s="22">
        <f>7000000+200000</f>
        <v>7200000</v>
      </c>
      <c r="K9" s="114"/>
      <c r="L9" s="114"/>
    </row>
    <row r="10" spans="1:12" s="13" customFormat="1" ht="25.5">
      <c r="A10" s="113" t="s">
        <v>500</v>
      </c>
      <c r="B10" s="21" t="s">
        <v>483</v>
      </c>
      <c r="C10" s="119">
        <v>344</v>
      </c>
      <c r="D10" s="22" t="s">
        <v>256</v>
      </c>
      <c r="E10" s="22">
        <v>1</v>
      </c>
      <c r="F10" s="22">
        <v>250000</v>
      </c>
      <c r="G10" s="22">
        <f t="shared" si="0"/>
        <v>250000</v>
      </c>
      <c r="H10" s="22">
        <f>G10</f>
        <v>250000</v>
      </c>
      <c r="I10" s="22"/>
      <c r="J10" s="22"/>
      <c r="K10" s="114"/>
      <c r="L10" s="114"/>
    </row>
    <row r="11" spans="1:12" s="13" customFormat="1" ht="12.75">
      <c r="A11" s="113" t="s">
        <v>501</v>
      </c>
      <c r="B11" s="21" t="s">
        <v>484</v>
      </c>
      <c r="C11" s="119">
        <v>345</v>
      </c>
      <c r="D11" s="22" t="s">
        <v>256</v>
      </c>
      <c r="E11" s="22">
        <v>2</v>
      </c>
      <c r="F11" s="22">
        <v>200000</v>
      </c>
      <c r="G11" s="22">
        <f>E11*F11</f>
        <v>400000</v>
      </c>
      <c r="H11" s="22">
        <f>G11-J11</f>
        <v>200000</v>
      </c>
      <c r="I11" s="22"/>
      <c r="J11" s="22">
        <v>200000</v>
      </c>
      <c r="K11" s="114"/>
      <c r="L11" s="114"/>
    </row>
    <row r="12" spans="1:12" s="13" customFormat="1" ht="12.75">
      <c r="A12" s="113" t="s">
        <v>253</v>
      </c>
      <c r="B12" s="21" t="s">
        <v>485</v>
      </c>
      <c r="C12" s="119">
        <v>346</v>
      </c>
      <c r="D12" s="22" t="s">
        <v>256</v>
      </c>
      <c r="E12" s="22">
        <v>4</v>
      </c>
      <c r="F12" s="22">
        <v>510168.46</v>
      </c>
      <c r="G12" s="22">
        <f>E12*F12</f>
        <v>2040673.84</v>
      </c>
      <c r="H12" s="22">
        <f>G12-J12</f>
        <v>1200000</v>
      </c>
      <c r="I12" s="22"/>
      <c r="J12" s="22">
        <f>642640.31+198033.53</f>
        <v>840673.8400000001</v>
      </c>
      <c r="K12" s="114"/>
      <c r="L12" s="114"/>
    </row>
    <row r="13" spans="1:12" s="13" customFormat="1" ht="25.5">
      <c r="A13" s="131" t="s">
        <v>502</v>
      </c>
      <c r="B13" s="21" t="s">
        <v>562</v>
      </c>
      <c r="C13" s="134">
        <v>346</v>
      </c>
      <c r="D13" s="133" t="s">
        <v>256</v>
      </c>
      <c r="E13" s="133">
        <v>1</v>
      </c>
      <c r="F13" s="133">
        <v>436122.69</v>
      </c>
      <c r="G13" s="133">
        <f>E13*F13</f>
        <v>436122.69</v>
      </c>
      <c r="H13" s="133">
        <f>G13</f>
        <v>436122.69</v>
      </c>
      <c r="I13" s="133"/>
      <c r="J13" s="133"/>
      <c r="K13" s="132"/>
      <c r="L13" s="132"/>
    </row>
    <row r="14" spans="1:12" s="13" customFormat="1" ht="29.25" customHeight="1">
      <c r="A14" s="113" t="s">
        <v>561</v>
      </c>
      <c r="B14" s="21" t="s">
        <v>496</v>
      </c>
      <c r="C14" s="119">
        <v>346</v>
      </c>
      <c r="D14" s="22" t="s">
        <v>256</v>
      </c>
      <c r="E14" s="22">
        <v>1</v>
      </c>
      <c r="F14" s="22">
        <v>671000</v>
      </c>
      <c r="G14" s="22">
        <f t="shared" si="0"/>
        <v>671000</v>
      </c>
      <c r="H14" s="22">
        <f>G14</f>
        <v>671000</v>
      </c>
      <c r="I14" s="22"/>
      <c r="J14" s="22"/>
      <c r="K14" s="114"/>
      <c r="L14" s="114"/>
    </row>
    <row r="15" spans="1:11" s="47" customFormat="1" ht="12.75">
      <c r="A15" s="455" t="s">
        <v>18</v>
      </c>
      <c r="B15" s="456"/>
      <c r="C15" s="456"/>
      <c r="D15" s="456"/>
      <c r="E15" s="456"/>
      <c r="F15" s="456"/>
      <c r="G15" s="31">
        <f>G7</f>
        <v>14318796.53</v>
      </c>
      <c r="H15" s="31">
        <f>H7</f>
        <v>2787122.69</v>
      </c>
      <c r="I15" s="31">
        <f>I7</f>
        <v>3291000</v>
      </c>
      <c r="J15" s="31">
        <f>J7</f>
        <v>8240673.84</v>
      </c>
      <c r="K15" s="117"/>
    </row>
    <row r="17" spans="7:11" ht="15">
      <c r="G17" s="56"/>
      <c r="K17" s="56"/>
    </row>
    <row r="18" spans="7:8" ht="15">
      <c r="G18" s="56"/>
      <c r="H18" s="56"/>
    </row>
    <row r="19" ht="15">
      <c r="H19" s="56"/>
    </row>
  </sheetData>
  <sheetProtection/>
  <mergeCells count="11">
    <mergeCell ref="B3:B4"/>
    <mergeCell ref="C3:C4"/>
    <mergeCell ref="D3:D4"/>
    <mergeCell ref="E3:E4"/>
    <mergeCell ref="F3:F4"/>
    <mergeCell ref="A15:F15"/>
    <mergeCell ref="J3:K3"/>
    <mergeCell ref="G3:G4"/>
    <mergeCell ref="H3:H4"/>
    <mergeCell ref="I3:I4"/>
    <mergeCell ref="A3:A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K39"/>
  <sheetViews>
    <sheetView zoomScalePageLayoutView="0" workbookViewId="0" topLeftCell="A19">
      <selection activeCell="Q37" sqref="Q37:AE37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224" t="s">
        <v>412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</row>
    <row r="3" spans="1:106" ht="11.25" customHeight="1">
      <c r="A3" s="225" t="s">
        <v>3</v>
      </c>
      <c r="B3" s="225"/>
      <c r="C3" s="225"/>
      <c r="D3" s="225"/>
      <c r="E3" s="225"/>
      <c r="F3" s="225"/>
      <c r="G3" s="225"/>
      <c r="H3" s="226"/>
      <c r="I3" s="178" t="s">
        <v>35</v>
      </c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231"/>
      <c r="CN3" s="168" t="s">
        <v>413</v>
      </c>
      <c r="CO3" s="225"/>
      <c r="CP3" s="225"/>
      <c r="CQ3" s="225"/>
      <c r="CR3" s="225"/>
      <c r="CS3" s="225"/>
      <c r="CT3" s="225"/>
      <c r="CU3" s="226"/>
      <c r="CV3" s="168" t="s">
        <v>414</v>
      </c>
      <c r="CW3" s="168" t="s">
        <v>415</v>
      </c>
      <c r="CX3" s="168" t="s">
        <v>416</v>
      </c>
      <c r="CY3" s="175" t="s">
        <v>306</v>
      </c>
      <c r="CZ3" s="176"/>
      <c r="DA3" s="176"/>
      <c r="DB3" s="177"/>
    </row>
    <row r="4" spans="1:106" ht="11.25" customHeight="1">
      <c r="A4" s="227"/>
      <c r="B4" s="227"/>
      <c r="C4" s="227"/>
      <c r="D4" s="227"/>
      <c r="E4" s="227"/>
      <c r="F4" s="227"/>
      <c r="G4" s="227"/>
      <c r="H4" s="228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232"/>
      <c r="CN4" s="169"/>
      <c r="CO4" s="227"/>
      <c r="CP4" s="227"/>
      <c r="CQ4" s="227"/>
      <c r="CR4" s="227"/>
      <c r="CS4" s="227"/>
      <c r="CT4" s="227"/>
      <c r="CU4" s="228"/>
      <c r="CV4" s="169"/>
      <c r="CW4" s="169"/>
      <c r="CX4" s="169"/>
      <c r="CY4" s="156" t="s">
        <v>307</v>
      </c>
      <c r="CZ4" s="156" t="s">
        <v>308</v>
      </c>
      <c r="DA4" s="156" t="s">
        <v>497</v>
      </c>
      <c r="DB4" s="181" t="s">
        <v>309</v>
      </c>
    </row>
    <row r="5" spans="1:106" ht="39" customHeight="1">
      <c r="A5" s="229"/>
      <c r="B5" s="229"/>
      <c r="C5" s="229"/>
      <c r="D5" s="229"/>
      <c r="E5" s="229"/>
      <c r="F5" s="229"/>
      <c r="G5" s="229"/>
      <c r="H5" s="23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233"/>
      <c r="CN5" s="170"/>
      <c r="CO5" s="229"/>
      <c r="CP5" s="229"/>
      <c r="CQ5" s="229"/>
      <c r="CR5" s="229"/>
      <c r="CS5" s="229"/>
      <c r="CT5" s="229"/>
      <c r="CU5" s="230"/>
      <c r="CV5" s="170"/>
      <c r="CW5" s="170"/>
      <c r="CX5" s="170"/>
      <c r="CY5" s="136" t="s">
        <v>417</v>
      </c>
      <c r="CZ5" s="157" t="s">
        <v>418</v>
      </c>
      <c r="DA5" s="157" t="s">
        <v>419</v>
      </c>
      <c r="DB5" s="182"/>
    </row>
    <row r="6" spans="1:106" ht="13.5" customHeight="1" thickBot="1">
      <c r="A6" s="219" t="s">
        <v>7</v>
      </c>
      <c r="B6" s="219"/>
      <c r="C6" s="219"/>
      <c r="D6" s="219"/>
      <c r="E6" s="219"/>
      <c r="F6" s="219"/>
      <c r="G6" s="219"/>
      <c r="H6" s="220"/>
      <c r="I6" s="219" t="s">
        <v>8</v>
      </c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20"/>
      <c r="CN6" s="221" t="s">
        <v>9</v>
      </c>
      <c r="CO6" s="222"/>
      <c r="CP6" s="222"/>
      <c r="CQ6" s="222"/>
      <c r="CR6" s="222"/>
      <c r="CS6" s="222"/>
      <c r="CT6" s="222"/>
      <c r="CU6" s="223"/>
      <c r="CV6" s="158" t="s">
        <v>10</v>
      </c>
      <c r="CW6" s="158" t="s">
        <v>420</v>
      </c>
      <c r="CX6" s="158" t="s">
        <v>123</v>
      </c>
      <c r="CY6" s="158" t="s">
        <v>11</v>
      </c>
      <c r="CZ6" s="158" t="s">
        <v>14</v>
      </c>
      <c r="DA6" s="158" t="s">
        <v>69</v>
      </c>
      <c r="DB6" s="159" t="s">
        <v>70</v>
      </c>
    </row>
    <row r="7" spans="1:106" ht="15.75" customHeight="1">
      <c r="A7" s="188">
        <v>1</v>
      </c>
      <c r="B7" s="188"/>
      <c r="C7" s="188"/>
      <c r="D7" s="188"/>
      <c r="E7" s="188"/>
      <c r="F7" s="188"/>
      <c r="G7" s="188"/>
      <c r="H7" s="189"/>
      <c r="I7" s="190" t="s">
        <v>421</v>
      </c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2" t="s">
        <v>422</v>
      </c>
      <c r="CO7" s="193"/>
      <c r="CP7" s="193"/>
      <c r="CQ7" s="193"/>
      <c r="CR7" s="193"/>
      <c r="CS7" s="193"/>
      <c r="CT7" s="193"/>
      <c r="CU7" s="194"/>
      <c r="CV7" s="142" t="s">
        <v>423</v>
      </c>
      <c r="CW7" s="142" t="s">
        <v>316</v>
      </c>
      <c r="CX7" s="142" t="s">
        <v>423</v>
      </c>
      <c r="CY7" s="143">
        <v>63305645.48</v>
      </c>
      <c r="CZ7" s="143">
        <v>61322175</v>
      </c>
      <c r="DA7" s="143">
        <v>61322175</v>
      </c>
      <c r="DB7" s="144"/>
    </row>
    <row r="8" spans="1:106" ht="24" customHeight="1">
      <c r="A8" s="183" t="s">
        <v>23</v>
      </c>
      <c r="B8" s="183"/>
      <c r="C8" s="183"/>
      <c r="D8" s="183"/>
      <c r="E8" s="183"/>
      <c r="F8" s="183"/>
      <c r="G8" s="183"/>
      <c r="H8" s="184"/>
      <c r="I8" s="185" t="s">
        <v>424</v>
      </c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7" t="s">
        <v>425</v>
      </c>
      <c r="CO8" s="183"/>
      <c r="CP8" s="183"/>
      <c r="CQ8" s="183"/>
      <c r="CR8" s="183"/>
      <c r="CS8" s="183"/>
      <c r="CT8" s="183"/>
      <c r="CU8" s="184"/>
      <c r="CV8" s="146" t="s">
        <v>423</v>
      </c>
      <c r="CW8" s="146" t="s">
        <v>316</v>
      </c>
      <c r="CX8" s="146" t="s">
        <v>423</v>
      </c>
      <c r="CY8" s="147">
        <v>63305645.48</v>
      </c>
      <c r="CZ8" s="147">
        <v>61322175</v>
      </c>
      <c r="DA8" s="147">
        <v>61322175</v>
      </c>
      <c r="DB8" s="148"/>
    </row>
    <row r="9" spans="1:106" ht="24" customHeight="1">
      <c r="A9" s="183" t="s">
        <v>45</v>
      </c>
      <c r="B9" s="183"/>
      <c r="C9" s="183"/>
      <c r="D9" s="183"/>
      <c r="E9" s="183"/>
      <c r="F9" s="183"/>
      <c r="G9" s="183"/>
      <c r="H9" s="184"/>
      <c r="I9" s="185" t="s">
        <v>426</v>
      </c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7" t="s">
        <v>427</v>
      </c>
      <c r="CO9" s="183"/>
      <c r="CP9" s="183"/>
      <c r="CQ9" s="183"/>
      <c r="CR9" s="183"/>
      <c r="CS9" s="183"/>
      <c r="CT9" s="183"/>
      <c r="CU9" s="184"/>
      <c r="CV9" s="146" t="s">
        <v>423</v>
      </c>
      <c r="CW9" s="146" t="s">
        <v>316</v>
      </c>
      <c r="CX9" s="146" t="s">
        <v>423</v>
      </c>
      <c r="CY9" s="147">
        <v>30494081.53</v>
      </c>
      <c r="CZ9" s="147">
        <v>29779175</v>
      </c>
      <c r="DA9" s="147">
        <v>29779175</v>
      </c>
      <c r="DB9" s="148"/>
    </row>
    <row r="10" spans="1:106" ht="24" customHeight="1">
      <c r="A10" s="183" t="s">
        <v>428</v>
      </c>
      <c r="B10" s="183"/>
      <c r="C10" s="183"/>
      <c r="D10" s="183"/>
      <c r="E10" s="183"/>
      <c r="F10" s="183"/>
      <c r="G10" s="183"/>
      <c r="H10" s="184"/>
      <c r="I10" s="185" t="s">
        <v>429</v>
      </c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7" t="s">
        <v>430</v>
      </c>
      <c r="CO10" s="183"/>
      <c r="CP10" s="183"/>
      <c r="CQ10" s="183"/>
      <c r="CR10" s="183"/>
      <c r="CS10" s="183"/>
      <c r="CT10" s="183"/>
      <c r="CU10" s="184"/>
      <c r="CV10" s="146" t="s">
        <v>498</v>
      </c>
      <c r="CW10" s="146" t="s">
        <v>316</v>
      </c>
      <c r="CX10" s="146" t="s">
        <v>423</v>
      </c>
      <c r="CY10" s="147">
        <v>30494081.53</v>
      </c>
      <c r="CZ10" s="147">
        <v>29779175</v>
      </c>
      <c r="DA10" s="147">
        <v>29779175</v>
      </c>
      <c r="DB10" s="148"/>
    </row>
    <row r="11" spans="1:106" ht="24" customHeight="1">
      <c r="A11" s="183" t="s">
        <v>221</v>
      </c>
      <c r="B11" s="183"/>
      <c r="C11" s="183"/>
      <c r="D11" s="183"/>
      <c r="E11" s="183"/>
      <c r="F11" s="183"/>
      <c r="G11" s="183"/>
      <c r="H11" s="184"/>
      <c r="I11" s="185" t="s">
        <v>545</v>
      </c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7" t="s">
        <v>546</v>
      </c>
      <c r="CO11" s="183"/>
      <c r="CP11" s="183"/>
      <c r="CQ11" s="183"/>
      <c r="CR11" s="183"/>
      <c r="CS11" s="183"/>
      <c r="CT11" s="183"/>
      <c r="CU11" s="184"/>
      <c r="CV11" s="146" t="s">
        <v>423</v>
      </c>
      <c r="CW11" s="146" t="s">
        <v>316</v>
      </c>
      <c r="CX11" s="146" t="s">
        <v>423</v>
      </c>
      <c r="CY11" s="147">
        <v>9278000</v>
      </c>
      <c r="CZ11" s="147">
        <v>10693000</v>
      </c>
      <c r="DA11" s="147">
        <v>10693000</v>
      </c>
      <c r="DB11" s="148"/>
    </row>
    <row r="12" spans="1:106" ht="24" customHeight="1">
      <c r="A12" s="183" t="s">
        <v>547</v>
      </c>
      <c r="B12" s="183"/>
      <c r="C12" s="183"/>
      <c r="D12" s="183"/>
      <c r="E12" s="183"/>
      <c r="F12" s="183"/>
      <c r="G12" s="183"/>
      <c r="H12" s="184"/>
      <c r="I12" s="185" t="s">
        <v>429</v>
      </c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7" t="s">
        <v>548</v>
      </c>
      <c r="CO12" s="183"/>
      <c r="CP12" s="183"/>
      <c r="CQ12" s="183"/>
      <c r="CR12" s="183"/>
      <c r="CS12" s="183"/>
      <c r="CT12" s="183"/>
      <c r="CU12" s="184"/>
      <c r="CV12" s="146" t="s">
        <v>423</v>
      </c>
      <c r="CW12" s="146" t="s">
        <v>316</v>
      </c>
      <c r="CX12" s="146" t="s">
        <v>423</v>
      </c>
      <c r="CY12" s="147">
        <v>9278000</v>
      </c>
      <c r="CZ12" s="147">
        <v>10693000</v>
      </c>
      <c r="DA12" s="147">
        <v>10693000</v>
      </c>
      <c r="DB12" s="148"/>
    </row>
    <row r="13" spans="1:106" ht="24" customHeight="1">
      <c r="A13" s="183" t="s">
        <v>549</v>
      </c>
      <c r="B13" s="183"/>
      <c r="C13" s="183"/>
      <c r="D13" s="183"/>
      <c r="E13" s="183"/>
      <c r="F13" s="183"/>
      <c r="G13" s="183"/>
      <c r="H13" s="184"/>
      <c r="I13" s="185" t="s">
        <v>550</v>
      </c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7" t="s">
        <v>551</v>
      </c>
      <c r="CO13" s="183"/>
      <c r="CP13" s="183"/>
      <c r="CQ13" s="183"/>
      <c r="CR13" s="183"/>
      <c r="CS13" s="183"/>
      <c r="CT13" s="183"/>
      <c r="CU13" s="184"/>
      <c r="CV13" s="146" t="s">
        <v>498</v>
      </c>
      <c r="CW13" s="146" t="s">
        <v>326</v>
      </c>
      <c r="CX13" s="146" t="s">
        <v>423</v>
      </c>
      <c r="CY13" s="147">
        <v>9278000</v>
      </c>
      <c r="CZ13" s="147">
        <v>10693000</v>
      </c>
      <c r="DA13" s="147">
        <v>10693000</v>
      </c>
      <c r="DB13" s="148"/>
    </row>
    <row r="14" spans="1:106" ht="24" customHeight="1">
      <c r="A14" s="183" t="s">
        <v>500</v>
      </c>
      <c r="B14" s="183"/>
      <c r="C14" s="183"/>
      <c r="D14" s="183"/>
      <c r="E14" s="183"/>
      <c r="F14" s="183"/>
      <c r="G14" s="183"/>
      <c r="H14" s="184"/>
      <c r="I14" s="185" t="s">
        <v>552</v>
      </c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7" t="s">
        <v>553</v>
      </c>
      <c r="CO14" s="183"/>
      <c r="CP14" s="183"/>
      <c r="CQ14" s="183"/>
      <c r="CR14" s="183"/>
      <c r="CS14" s="183"/>
      <c r="CT14" s="183"/>
      <c r="CU14" s="184"/>
      <c r="CV14" s="146" t="s">
        <v>423</v>
      </c>
      <c r="CW14" s="146" t="s">
        <v>316</v>
      </c>
      <c r="CX14" s="146" t="s">
        <v>423</v>
      </c>
      <c r="CY14" s="147">
        <v>23533563.95</v>
      </c>
      <c r="CZ14" s="147">
        <v>20850000</v>
      </c>
      <c r="DA14" s="147">
        <v>20850000</v>
      </c>
      <c r="DB14" s="148"/>
    </row>
    <row r="15" spans="1:106" ht="24" customHeight="1">
      <c r="A15" s="183" t="s">
        <v>554</v>
      </c>
      <c r="B15" s="183"/>
      <c r="C15" s="183"/>
      <c r="D15" s="183"/>
      <c r="E15" s="183"/>
      <c r="F15" s="183"/>
      <c r="G15" s="183"/>
      <c r="H15" s="184"/>
      <c r="I15" s="185" t="s">
        <v>429</v>
      </c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7" t="s">
        <v>555</v>
      </c>
      <c r="CO15" s="183"/>
      <c r="CP15" s="183"/>
      <c r="CQ15" s="183"/>
      <c r="CR15" s="183"/>
      <c r="CS15" s="183"/>
      <c r="CT15" s="183"/>
      <c r="CU15" s="184"/>
      <c r="CV15" s="146" t="s">
        <v>423</v>
      </c>
      <c r="CW15" s="146" t="s">
        <v>316</v>
      </c>
      <c r="CX15" s="146" t="s">
        <v>423</v>
      </c>
      <c r="CY15" s="147">
        <v>23533563.95</v>
      </c>
      <c r="CZ15" s="147">
        <v>20850000</v>
      </c>
      <c r="DA15" s="147">
        <v>20850000</v>
      </c>
      <c r="DB15" s="148"/>
    </row>
    <row r="16" spans="1:106" ht="24" customHeight="1" thickBot="1">
      <c r="A16" s="183" t="s">
        <v>556</v>
      </c>
      <c r="B16" s="183"/>
      <c r="C16" s="183"/>
      <c r="D16" s="183"/>
      <c r="E16" s="183"/>
      <c r="F16" s="183"/>
      <c r="G16" s="183"/>
      <c r="H16" s="184"/>
      <c r="I16" s="185" t="s">
        <v>550</v>
      </c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7" t="s">
        <v>557</v>
      </c>
      <c r="CO16" s="183"/>
      <c r="CP16" s="183"/>
      <c r="CQ16" s="183"/>
      <c r="CR16" s="183"/>
      <c r="CS16" s="183"/>
      <c r="CT16" s="183"/>
      <c r="CU16" s="184"/>
      <c r="CV16" s="146" t="s">
        <v>498</v>
      </c>
      <c r="CW16" s="146" t="s">
        <v>326</v>
      </c>
      <c r="CX16" s="146" t="s">
        <v>423</v>
      </c>
      <c r="CY16" s="147">
        <v>23533563.95</v>
      </c>
      <c r="CZ16" s="147">
        <v>20850000</v>
      </c>
      <c r="DA16" s="147">
        <v>20850000</v>
      </c>
      <c r="DB16" s="148"/>
    </row>
    <row r="17" spans="1:106" ht="24" customHeight="1">
      <c r="A17" s="188">
        <v>2</v>
      </c>
      <c r="B17" s="188"/>
      <c r="C17" s="188"/>
      <c r="D17" s="188"/>
      <c r="E17" s="188"/>
      <c r="F17" s="188"/>
      <c r="G17" s="188"/>
      <c r="H17" s="189"/>
      <c r="I17" s="190" t="s">
        <v>431</v>
      </c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2" t="s">
        <v>432</v>
      </c>
      <c r="CO17" s="193"/>
      <c r="CP17" s="193"/>
      <c r="CQ17" s="193"/>
      <c r="CR17" s="193"/>
      <c r="CS17" s="193"/>
      <c r="CT17" s="193"/>
      <c r="CU17" s="194"/>
      <c r="CV17" s="142" t="s">
        <v>423</v>
      </c>
      <c r="CW17" s="142" t="s">
        <v>316</v>
      </c>
      <c r="CX17" s="142" t="s">
        <v>423</v>
      </c>
      <c r="CY17" s="143">
        <v>63305645.48</v>
      </c>
      <c r="CZ17" s="143">
        <v>61322175</v>
      </c>
      <c r="DA17" s="143">
        <v>61322175</v>
      </c>
      <c r="DB17" s="144"/>
    </row>
    <row r="18" spans="1:106" ht="24" customHeight="1" thickBot="1">
      <c r="A18" s="183" t="s">
        <v>26</v>
      </c>
      <c r="B18" s="183"/>
      <c r="C18" s="183"/>
      <c r="D18" s="183"/>
      <c r="E18" s="183"/>
      <c r="F18" s="183"/>
      <c r="G18" s="183"/>
      <c r="H18" s="184"/>
      <c r="I18" s="185" t="s">
        <v>433</v>
      </c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7" t="s">
        <v>434</v>
      </c>
      <c r="CO18" s="183"/>
      <c r="CP18" s="183"/>
      <c r="CQ18" s="183"/>
      <c r="CR18" s="183"/>
      <c r="CS18" s="183"/>
      <c r="CT18" s="183"/>
      <c r="CU18" s="184"/>
      <c r="CV18" s="146" t="s">
        <v>498</v>
      </c>
      <c r="CW18" s="146" t="s">
        <v>316</v>
      </c>
      <c r="CX18" s="146" t="s">
        <v>423</v>
      </c>
      <c r="CY18" s="147">
        <v>63305645.48</v>
      </c>
      <c r="CZ18" s="147">
        <v>61322175</v>
      </c>
      <c r="DA18" s="147">
        <v>61322175</v>
      </c>
      <c r="DB18" s="148"/>
    </row>
    <row r="19" spans="1:106" ht="24" customHeight="1">
      <c r="A19" s="188">
        <v>3</v>
      </c>
      <c r="B19" s="188"/>
      <c r="C19" s="188"/>
      <c r="D19" s="188"/>
      <c r="E19" s="188"/>
      <c r="F19" s="188"/>
      <c r="G19" s="188"/>
      <c r="H19" s="189"/>
      <c r="I19" s="190" t="s">
        <v>435</v>
      </c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2" t="s">
        <v>436</v>
      </c>
      <c r="CO19" s="193"/>
      <c r="CP19" s="193"/>
      <c r="CQ19" s="193"/>
      <c r="CR19" s="193"/>
      <c r="CS19" s="193"/>
      <c r="CT19" s="193"/>
      <c r="CU19" s="194"/>
      <c r="CV19" s="142" t="s">
        <v>423</v>
      </c>
      <c r="CW19" s="142" t="s">
        <v>316</v>
      </c>
      <c r="CX19" s="142" t="s">
        <v>423</v>
      </c>
      <c r="CY19" s="143"/>
      <c r="CZ19" s="143"/>
      <c r="DA19" s="143"/>
      <c r="DB19" s="144"/>
    </row>
    <row r="20" spans="1:101" ht="27.75" customHeight="1">
      <c r="A20" s="78"/>
      <c r="B20" s="78"/>
      <c r="C20" s="78"/>
      <c r="D20" s="78"/>
      <c r="E20" s="78"/>
      <c r="F20" s="78"/>
      <c r="G20" s="78"/>
      <c r="H20" s="78"/>
      <c r="I20" s="79" t="s">
        <v>437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218" t="s">
        <v>266</v>
      </c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80"/>
    </row>
    <row r="21" spans="1:102" ht="19.5" customHeight="1">
      <c r="A21" s="78"/>
      <c r="B21" s="78"/>
      <c r="C21" s="78"/>
      <c r="D21" s="78"/>
      <c r="E21" s="78"/>
      <c r="F21" s="78"/>
      <c r="G21" s="78"/>
      <c r="H21" s="78"/>
      <c r="I21" s="81" t="s">
        <v>438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78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78"/>
      <c r="BJ21" s="78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78"/>
      <c r="BX21" s="78"/>
      <c r="BY21" s="209" t="s">
        <v>439</v>
      </c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78"/>
      <c r="CT21" s="78"/>
      <c r="CU21" s="78"/>
      <c r="CV21" s="78"/>
      <c r="CW21" s="83"/>
      <c r="CX21" s="84" t="s">
        <v>263</v>
      </c>
    </row>
    <row r="22" spans="43:112" s="82" customFormat="1" ht="19.5" customHeight="1">
      <c r="AQ22" s="204" t="s">
        <v>440</v>
      </c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K22" s="204" t="s">
        <v>441</v>
      </c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Y22" s="204" t="s">
        <v>442</v>
      </c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W22" s="83"/>
      <c r="CX22" s="83" t="s">
        <v>265</v>
      </c>
      <c r="CY22"/>
      <c r="CZ22"/>
      <c r="DA22"/>
      <c r="DB22"/>
      <c r="DC22"/>
      <c r="DD22"/>
      <c r="DE22"/>
      <c r="DF22"/>
      <c r="DG22"/>
      <c r="DH22"/>
    </row>
    <row r="23" spans="1:102" ht="19.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78"/>
      <c r="BJ23" s="78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78"/>
      <c r="BX23" s="78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78"/>
      <c r="CT23" s="78"/>
      <c r="CU23" s="78"/>
      <c r="CV23" s="78"/>
      <c r="CW23" s="83"/>
      <c r="CX23" s="83" t="s">
        <v>267</v>
      </c>
    </row>
    <row r="24" spans="1:102" ht="21" customHeight="1">
      <c r="A24" s="78"/>
      <c r="B24" s="78"/>
      <c r="C24" s="78"/>
      <c r="D24" s="78"/>
      <c r="E24" s="78"/>
      <c r="F24" s="78"/>
      <c r="G24" s="78"/>
      <c r="H24" s="78"/>
      <c r="I24" s="79" t="s">
        <v>443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216" t="s">
        <v>444</v>
      </c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86"/>
      <c r="BF24" s="86"/>
      <c r="BG24" s="217" t="s">
        <v>445</v>
      </c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78"/>
      <c r="BZ24" s="78"/>
      <c r="CA24" s="199" t="s">
        <v>446</v>
      </c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78"/>
      <c r="CT24" s="78"/>
      <c r="CU24" s="78"/>
      <c r="CV24" s="78"/>
      <c r="CW24" s="83"/>
      <c r="CX24" s="83" t="s">
        <v>269</v>
      </c>
    </row>
    <row r="25" spans="39:103" s="82" customFormat="1" ht="15.75" customHeight="1">
      <c r="AM25" s="204" t="s">
        <v>440</v>
      </c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G25" s="204" t="s">
        <v>447</v>
      </c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CA25" s="204" t="s">
        <v>448</v>
      </c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X25" s="83" t="s">
        <v>271</v>
      </c>
      <c r="CY25"/>
    </row>
    <row r="26" spans="1:106" ht="3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78"/>
      <c r="BF26" s="78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78"/>
      <c r="BZ26" s="78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78"/>
      <c r="CT26" s="78"/>
      <c r="CU26" s="78"/>
      <c r="CV26" s="78"/>
      <c r="CW26" s="78"/>
      <c r="CX26" s="87"/>
      <c r="CZ26" s="78"/>
      <c r="DA26" s="78"/>
      <c r="DB26" s="78"/>
    </row>
    <row r="27" spans="1:106" ht="12.75" customHeight="1">
      <c r="A27" s="78"/>
      <c r="B27" s="78"/>
      <c r="C27" s="78"/>
      <c r="D27" s="78"/>
      <c r="E27" s="78"/>
      <c r="F27" s="78"/>
      <c r="G27" s="78"/>
      <c r="H27" s="78"/>
      <c r="I27" s="198" t="s">
        <v>449</v>
      </c>
      <c r="J27" s="198"/>
      <c r="K27" s="199" t="s">
        <v>565</v>
      </c>
      <c r="L27" s="199"/>
      <c r="M27" s="199"/>
      <c r="N27" s="200" t="s">
        <v>449</v>
      </c>
      <c r="O27" s="200"/>
      <c r="P27" s="78"/>
      <c r="Q27" s="199" t="s">
        <v>566</v>
      </c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201">
        <v>2024</v>
      </c>
      <c r="AG27" s="201"/>
      <c r="AH27" s="201"/>
      <c r="AI27" s="201"/>
      <c r="AJ27" s="201"/>
      <c r="AK27" s="201"/>
      <c r="AL27" s="79" t="s">
        <v>450</v>
      </c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80" t="s">
        <v>263</v>
      </c>
      <c r="CZ27" s="78"/>
      <c r="DA27" s="78"/>
      <c r="DB27" s="78"/>
    </row>
    <row r="28" spans="1:106" ht="24" customHeight="1" thickBo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80" t="s">
        <v>263</v>
      </c>
      <c r="CZ28" s="78"/>
      <c r="DA28" s="78"/>
      <c r="DB28" s="78"/>
    </row>
    <row r="29" spans="1:106" ht="17.2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9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83" t="s">
        <v>458</v>
      </c>
      <c r="CZ29" s="78"/>
      <c r="DA29" s="78"/>
      <c r="DB29" s="78"/>
    </row>
    <row r="30" spans="1:102" ht="25.5" customHeight="1">
      <c r="A30" s="90" t="s">
        <v>452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91"/>
      <c r="CN30" s="78"/>
      <c r="CO30" s="78"/>
      <c r="CP30" s="78"/>
      <c r="CQ30" s="78"/>
      <c r="CR30" s="78"/>
      <c r="CS30" s="78"/>
      <c r="CT30" s="78"/>
      <c r="CU30" s="78"/>
      <c r="CV30" s="78"/>
      <c r="CW30" s="80"/>
      <c r="CX30" s="83" t="s">
        <v>451</v>
      </c>
    </row>
    <row r="31" spans="1:167" ht="43.5" customHeight="1">
      <c r="A31" s="213" t="s">
        <v>453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5"/>
      <c r="CN31" s="78"/>
      <c r="CO31" s="78"/>
      <c r="CP31" s="78"/>
      <c r="CQ31" s="78"/>
      <c r="CR31" s="78"/>
      <c r="CS31" s="78"/>
      <c r="CT31" s="78"/>
      <c r="CU31" s="78"/>
      <c r="CV31" s="78"/>
      <c r="CW31" s="83"/>
      <c r="CX31" s="83" t="s">
        <v>459</v>
      </c>
      <c r="DI31" s="9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02"/>
      <c r="EX31" s="202"/>
      <c r="EY31" s="202"/>
      <c r="EZ31" s="202"/>
      <c r="FA31" s="202"/>
      <c r="FB31" s="202"/>
      <c r="FC31" s="202"/>
      <c r="FD31" s="202"/>
      <c r="FE31" s="202"/>
      <c r="FF31" s="202"/>
      <c r="FG31" s="202"/>
      <c r="FH31" s="212"/>
      <c r="FI31" s="212"/>
      <c r="FJ31" s="212"/>
      <c r="FK31" s="212"/>
    </row>
    <row r="32" spans="1:167" s="82" customFormat="1" ht="16.5" customHeight="1">
      <c r="A32" s="203" t="s">
        <v>454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5"/>
      <c r="CW32" s="83"/>
      <c r="CX32" s="83" t="s">
        <v>460</v>
      </c>
      <c r="CY32"/>
      <c r="CZ32"/>
      <c r="DA32"/>
      <c r="DB32"/>
      <c r="DC32"/>
      <c r="DD32"/>
      <c r="DE32"/>
      <c r="DF32"/>
      <c r="DG32"/>
      <c r="DH32"/>
      <c r="DI32" s="9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02"/>
      <c r="EX32" s="202"/>
      <c r="EY32" s="202"/>
      <c r="EZ32" s="202"/>
      <c r="FA32" s="202"/>
      <c r="FB32" s="202"/>
      <c r="FC32" s="202"/>
      <c r="FD32" s="202"/>
      <c r="FE32" s="202"/>
      <c r="FF32" s="202"/>
      <c r="FG32" s="202"/>
      <c r="FH32" s="93"/>
      <c r="FI32" s="93"/>
      <c r="FJ32" s="93"/>
      <c r="FK32" s="202"/>
    </row>
    <row r="33" spans="1:167" ht="15" customHeight="1">
      <c r="A33" s="9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95"/>
      <c r="CN33" s="78"/>
      <c r="CO33" s="78"/>
      <c r="CP33" s="78"/>
      <c r="CQ33" s="78"/>
      <c r="CR33" s="78"/>
      <c r="CS33" s="78"/>
      <c r="CT33" s="78"/>
      <c r="CU33" s="78"/>
      <c r="CV33" s="78"/>
      <c r="CW33" s="83"/>
      <c r="DI33" s="9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96"/>
      <c r="FI33" s="97"/>
      <c r="FJ33" s="97"/>
      <c r="FK33" s="202"/>
    </row>
    <row r="34" spans="1:167" ht="14.25" customHeight="1">
      <c r="A34" s="208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78"/>
      <c r="AA34" s="78"/>
      <c r="AB34" s="78"/>
      <c r="AC34" s="78"/>
      <c r="AD34" s="78"/>
      <c r="AE34" s="78"/>
      <c r="AF34" s="78"/>
      <c r="AG34" s="78"/>
      <c r="AH34" s="209" t="s">
        <v>455</v>
      </c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10"/>
      <c r="CN34" s="78"/>
      <c r="CO34" s="78"/>
      <c r="CP34" s="78"/>
      <c r="CQ34" s="78"/>
      <c r="CR34" s="78"/>
      <c r="CS34" s="78"/>
      <c r="CT34" s="78"/>
      <c r="CU34" s="78"/>
      <c r="CV34" s="78"/>
      <c r="CW34" s="83"/>
      <c r="DI34" s="98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99"/>
      <c r="FF34" s="99"/>
      <c r="FG34" s="99"/>
      <c r="FH34" s="99"/>
      <c r="FI34" s="99"/>
      <c r="FJ34" s="99"/>
      <c r="FK34" s="99"/>
    </row>
    <row r="35" spans="1:167" s="82" customFormat="1" ht="12" customHeight="1">
      <c r="A35" s="203" t="s">
        <v>441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AH35" s="204" t="s">
        <v>442</v>
      </c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5"/>
      <c r="CW35" s="100"/>
      <c r="CX35" s="100"/>
      <c r="CY35" s="100"/>
      <c r="CZ35" s="100"/>
      <c r="DA35" s="100"/>
      <c r="DB35" s="101"/>
      <c r="DC35" s="102"/>
      <c r="DD35" s="103"/>
      <c r="DE35" s="103"/>
      <c r="DF35" s="103"/>
      <c r="DG35" s="103"/>
      <c r="DH35" s="103"/>
      <c r="DI35" s="103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7"/>
      <c r="EX35" s="207"/>
      <c r="EY35" s="207"/>
      <c r="EZ35" s="207"/>
      <c r="FA35" s="207"/>
      <c r="FB35" s="207"/>
      <c r="FC35" s="207"/>
      <c r="FD35" s="207"/>
      <c r="FE35" s="93"/>
      <c r="FF35" s="93"/>
      <c r="FG35" s="93"/>
      <c r="FH35" s="104"/>
      <c r="FI35" s="104"/>
      <c r="FJ35" s="104"/>
      <c r="FK35" s="104"/>
    </row>
    <row r="36" spans="1:167" ht="9.75" customHeight="1">
      <c r="A36" s="90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91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197"/>
      <c r="DC36" s="197"/>
      <c r="DD36" s="197"/>
      <c r="DE36" s="197"/>
      <c r="DF36" s="197"/>
      <c r="DG36" s="197"/>
      <c r="DH36" s="197"/>
      <c r="DI36" s="197"/>
      <c r="DJ36" s="195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6"/>
      <c r="ES36" s="196"/>
      <c r="ET36" s="196"/>
      <c r="EU36" s="196"/>
      <c r="EV36" s="196"/>
      <c r="EW36" s="197"/>
      <c r="EX36" s="197"/>
      <c r="EY36" s="197"/>
      <c r="EZ36" s="197"/>
      <c r="FA36" s="197"/>
      <c r="FB36" s="197"/>
      <c r="FC36" s="197"/>
      <c r="FD36" s="197"/>
      <c r="FE36" s="93"/>
      <c r="FF36" s="93"/>
      <c r="FG36" s="93"/>
      <c r="FH36" s="104"/>
      <c r="FI36" s="104"/>
      <c r="FJ36" s="104"/>
      <c r="FK36" s="104"/>
    </row>
    <row r="37" spans="1:106" ht="12.75" customHeight="1">
      <c r="A37" s="78"/>
      <c r="B37" s="78"/>
      <c r="C37" s="78"/>
      <c r="D37" s="78"/>
      <c r="E37" s="78"/>
      <c r="F37" s="78"/>
      <c r="G37" s="78"/>
      <c r="H37" s="78"/>
      <c r="I37" s="198" t="s">
        <v>449</v>
      </c>
      <c r="J37" s="198"/>
      <c r="K37" s="199" t="s">
        <v>565</v>
      </c>
      <c r="L37" s="199"/>
      <c r="M37" s="199"/>
      <c r="N37" s="200" t="s">
        <v>449</v>
      </c>
      <c r="O37" s="200"/>
      <c r="P37" s="78"/>
      <c r="Q37" s="199" t="s">
        <v>566</v>
      </c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201">
        <v>2024</v>
      </c>
      <c r="AG37" s="201"/>
      <c r="AH37" s="201"/>
      <c r="AI37" s="201"/>
      <c r="AJ37" s="201"/>
      <c r="AK37" s="201"/>
      <c r="AL37" s="79" t="s">
        <v>450</v>
      </c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</row>
    <row r="38" spans="1:167" ht="3" customHeight="1" thickBo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7"/>
      <c r="DB38" s="197"/>
      <c r="DC38" s="197"/>
      <c r="DD38" s="197"/>
      <c r="DE38" s="197"/>
      <c r="DF38" s="197"/>
      <c r="DG38" s="197"/>
      <c r="DH38" s="197"/>
      <c r="DI38" s="197"/>
      <c r="DJ38" s="195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7"/>
      <c r="EX38" s="197"/>
      <c r="EY38" s="197"/>
      <c r="EZ38" s="197"/>
      <c r="FA38" s="197"/>
      <c r="FB38" s="197"/>
      <c r="FC38" s="197"/>
      <c r="FD38" s="197"/>
      <c r="FE38" s="93"/>
      <c r="FF38" s="93"/>
      <c r="FG38" s="93"/>
      <c r="FH38" s="104"/>
      <c r="FI38" s="104"/>
      <c r="FJ38" s="104"/>
      <c r="FK38" s="104"/>
    </row>
    <row r="39" spans="106:167" ht="9.75" customHeight="1">
      <c r="DB39" s="197"/>
      <c r="DC39" s="197"/>
      <c r="DD39" s="197"/>
      <c r="DE39" s="197"/>
      <c r="DF39" s="197"/>
      <c r="DG39" s="197"/>
      <c r="DH39" s="197"/>
      <c r="DI39" s="197"/>
      <c r="DJ39" s="195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96"/>
      <c r="EM39" s="196"/>
      <c r="EN39" s="196"/>
      <c r="EO39" s="196"/>
      <c r="EP39" s="196"/>
      <c r="EQ39" s="196"/>
      <c r="ER39" s="196"/>
      <c r="ES39" s="196"/>
      <c r="ET39" s="196"/>
      <c r="EU39" s="196"/>
      <c r="EV39" s="196"/>
      <c r="EW39" s="197"/>
      <c r="EX39" s="197"/>
      <c r="EY39" s="197"/>
      <c r="EZ39" s="197"/>
      <c r="FA39" s="197"/>
      <c r="FB39" s="197"/>
      <c r="FC39" s="197"/>
      <c r="FD39" s="197"/>
      <c r="FE39" s="93"/>
      <c r="FF39" s="93"/>
      <c r="FG39" s="93"/>
      <c r="FH39" s="104"/>
      <c r="FI39" s="104"/>
      <c r="FJ39" s="104"/>
      <c r="FK39" s="104"/>
    </row>
  </sheetData>
  <sheetProtection/>
  <mergeCells count="99">
    <mergeCell ref="CW3:CW5"/>
    <mergeCell ref="B1:DB1"/>
    <mergeCell ref="A3:H5"/>
    <mergeCell ref="I3:CM5"/>
    <mergeCell ref="CN3:CU5"/>
    <mergeCell ref="CX3:CX5"/>
    <mergeCell ref="CY3:DB3"/>
    <mergeCell ref="DB4:DB5"/>
    <mergeCell ref="CV3:CV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Q20:BH21"/>
    <mergeCell ref="BK21:BV21"/>
    <mergeCell ref="BY21:CR21"/>
    <mergeCell ref="AQ22:BH22"/>
    <mergeCell ref="BK22:BV22"/>
    <mergeCell ref="BY22:CR22"/>
    <mergeCell ref="AM24:BD24"/>
    <mergeCell ref="BG24:BX24"/>
    <mergeCell ref="CA24:CR24"/>
    <mergeCell ref="AM25:BD25"/>
    <mergeCell ref="BG25:BX25"/>
    <mergeCell ref="CA25:CR25"/>
    <mergeCell ref="FG31:FG33"/>
    <mergeCell ref="FH31:FK31"/>
    <mergeCell ref="I27:J27"/>
    <mergeCell ref="K27:M27"/>
    <mergeCell ref="N27:O27"/>
    <mergeCell ref="Q27:AE27"/>
    <mergeCell ref="AF27:AK27"/>
    <mergeCell ref="A31:CM31"/>
    <mergeCell ref="A32:CM32"/>
    <mergeCell ref="FK32:FK33"/>
    <mergeCell ref="A34:Y34"/>
    <mergeCell ref="AH34:CM34"/>
    <mergeCell ref="DJ34:EV34"/>
    <mergeCell ref="EW34:FD34"/>
    <mergeCell ref="DJ31:EV33"/>
    <mergeCell ref="EW31:FD33"/>
    <mergeCell ref="FE31:FE33"/>
    <mergeCell ref="FF31:FF33"/>
    <mergeCell ref="DB38:DI38"/>
    <mergeCell ref="A35:Y35"/>
    <mergeCell ref="AH35:CM35"/>
    <mergeCell ref="DJ35:EV35"/>
    <mergeCell ref="EW35:FD35"/>
    <mergeCell ref="DB36:DI36"/>
    <mergeCell ref="DJ36:EV36"/>
    <mergeCell ref="EW36:FD36"/>
    <mergeCell ref="DJ38:EV38"/>
    <mergeCell ref="EW38:FD38"/>
    <mergeCell ref="DB39:DI39"/>
    <mergeCell ref="DJ39:EV39"/>
    <mergeCell ref="EW39:FD39"/>
    <mergeCell ref="I37:J37"/>
    <mergeCell ref="K37:M37"/>
    <mergeCell ref="N37:O37"/>
    <mergeCell ref="Q37:AE37"/>
    <mergeCell ref="AF37:AK37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M344"/>
  <sheetViews>
    <sheetView zoomScaleSheetLayoutView="100" zoomScalePageLayoutView="0" workbookViewId="0" topLeftCell="A26">
      <selection activeCell="ES44" sqref="ES44:GE44"/>
    </sheetView>
  </sheetViews>
  <sheetFormatPr defaultColWidth="0.875" defaultRowHeight="12.75"/>
  <cols>
    <col min="1" max="4" width="0.875" style="52" customWidth="1"/>
    <col min="5" max="5" width="2.875" style="52" customWidth="1"/>
    <col min="6" max="13" width="0.875" style="52" customWidth="1"/>
    <col min="14" max="14" width="1.875" style="52" customWidth="1"/>
    <col min="15" max="53" width="0.875" style="52" customWidth="1"/>
    <col min="54" max="54" width="1.75390625" style="52" customWidth="1"/>
    <col min="55" max="60" width="0.875" style="52" customWidth="1"/>
    <col min="61" max="61" width="3.00390625" style="52" customWidth="1"/>
    <col min="62" max="99" width="0.875" style="52" customWidth="1"/>
    <col min="100" max="100" width="1.625" style="52" customWidth="1"/>
    <col min="101" max="102" width="0.875" style="52" customWidth="1"/>
    <col min="103" max="103" width="1.875" style="52" customWidth="1"/>
    <col min="104" max="104" width="1.25" style="52" customWidth="1"/>
    <col min="105" max="116" width="0.875" style="52" customWidth="1"/>
    <col min="117" max="117" width="2.125" style="52" customWidth="1"/>
    <col min="118" max="167" width="0.875" style="52" customWidth="1"/>
    <col min="168" max="168" width="3.375" style="52" customWidth="1"/>
    <col min="169" max="187" width="0.875" style="52" customWidth="1"/>
    <col min="188" max="188" width="19.625" style="52" customWidth="1"/>
    <col min="189" max="16384" width="0.875" style="52" customWidth="1"/>
  </cols>
  <sheetData>
    <row r="1" spans="168:187" s="128" customFormat="1" ht="14.25" customHeight="1">
      <c r="FL1" s="311" t="s">
        <v>104</v>
      </c>
      <c r="FM1" s="311"/>
      <c r="FN1" s="311"/>
      <c r="FO1" s="311"/>
      <c r="FP1" s="311"/>
      <c r="FQ1" s="311"/>
      <c r="FR1" s="311"/>
      <c r="FS1" s="311"/>
      <c r="FT1" s="311"/>
      <c r="FU1" s="311"/>
      <c r="FV1" s="311"/>
      <c r="FW1" s="311"/>
      <c r="FX1" s="311"/>
      <c r="FY1" s="311"/>
      <c r="FZ1" s="311"/>
      <c r="GA1" s="311"/>
      <c r="GB1" s="311"/>
      <c r="GC1" s="311"/>
      <c r="GD1" s="311"/>
      <c r="GE1" s="311"/>
    </row>
    <row r="3" spans="1:187" ht="12.75" customHeight="1">
      <c r="A3" s="312" t="s">
        <v>105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312"/>
      <c r="EU3" s="312"/>
      <c r="EV3" s="312"/>
      <c r="EW3" s="312"/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2"/>
      <c r="FJ3" s="312"/>
      <c r="FK3" s="312"/>
      <c r="FL3" s="312"/>
      <c r="FM3" s="312"/>
      <c r="FN3" s="312"/>
      <c r="FO3" s="312"/>
      <c r="FP3" s="312"/>
      <c r="FQ3" s="312"/>
      <c r="FR3" s="312"/>
      <c r="FS3" s="312"/>
      <c r="FT3" s="312"/>
      <c r="FU3" s="312"/>
      <c r="FV3" s="312"/>
      <c r="FW3" s="312"/>
      <c r="FX3" s="312"/>
      <c r="FY3" s="312"/>
      <c r="FZ3" s="312"/>
      <c r="GA3" s="312"/>
      <c r="GB3" s="312"/>
      <c r="GC3" s="312"/>
      <c r="GD3" s="312"/>
      <c r="GE3" s="312"/>
    </row>
    <row r="4" spans="1:187" ht="12.75" customHeight="1">
      <c r="A4" s="251" t="s">
        <v>140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1"/>
      <c r="FH4" s="251"/>
      <c r="FI4" s="251"/>
      <c r="FJ4" s="251"/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</row>
    <row r="5" spans="1:187" ht="12.75" customHeight="1">
      <c r="A5" s="309" t="s">
        <v>128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9"/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  <c r="DL5" s="309"/>
      <c r="DM5" s="309"/>
      <c r="DN5" s="309"/>
      <c r="DO5" s="309"/>
      <c r="DP5" s="309"/>
      <c r="DQ5" s="309"/>
      <c r="DR5" s="309"/>
      <c r="DS5" s="309"/>
      <c r="DT5" s="309"/>
      <c r="DU5" s="309"/>
      <c r="DV5" s="309"/>
      <c r="DW5" s="309"/>
      <c r="DX5" s="309"/>
      <c r="DY5" s="309"/>
      <c r="DZ5" s="309"/>
      <c r="EA5" s="309"/>
      <c r="EB5" s="309"/>
      <c r="EC5" s="309"/>
      <c r="ED5" s="309"/>
      <c r="EE5" s="309"/>
      <c r="EF5" s="309"/>
      <c r="EG5" s="309"/>
      <c r="EH5" s="309"/>
      <c r="EI5" s="309"/>
      <c r="EJ5" s="309"/>
      <c r="EK5" s="309"/>
      <c r="EL5" s="309"/>
      <c r="EM5" s="309"/>
      <c r="EN5" s="309"/>
      <c r="EO5" s="309"/>
      <c r="EP5" s="309"/>
      <c r="EQ5" s="309"/>
      <c r="ER5" s="309"/>
      <c r="ES5" s="309"/>
      <c r="ET5" s="309"/>
      <c r="EU5" s="309"/>
      <c r="EV5" s="309"/>
      <c r="EW5" s="309"/>
      <c r="EX5" s="309"/>
      <c r="EY5" s="309"/>
      <c r="EZ5" s="309"/>
      <c r="FA5" s="309"/>
      <c r="FB5" s="309"/>
      <c r="FC5" s="309"/>
      <c r="FD5" s="309"/>
      <c r="FE5" s="309"/>
      <c r="FF5" s="309"/>
      <c r="FG5" s="309"/>
      <c r="FH5" s="309"/>
      <c r="FI5" s="309"/>
      <c r="FJ5" s="309"/>
      <c r="FK5" s="309"/>
      <c r="FL5" s="309"/>
      <c r="FM5" s="309"/>
      <c r="FN5" s="309"/>
      <c r="FO5" s="309"/>
      <c r="FP5" s="309"/>
      <c r="FQ5" s="309"/>
      <c r="FR5" s="309"/>
      <c r="FS5" s="309"/>
      <c r="FT5" s="309"/>
      <c r="FU5" s="309"/>
      <c r="FV5" s="309"/>
      <c r="FW5" s="309"/>
      <c r="FX5" s="309"/>
      <c r="FY5" s="309"/>
      <c r="FZ5" s="309"/>
      <c r="GA5" s="309"/>
      <c r="GB5" s="309"/>
      <c r="GC5" s="309"/>
      <c r="GD5" s="309"/>
      <c r="GE5" s="309"/>
    </row>
    <row r="7" spans="1:187" ht="23.25" customHeight="1">
      <c r="A7" s="254" t="s">
        <v>106</v>
      </c>
      <c r="B7" s="255"/>
      <c r="C7" s="255"/>
      <c r="D7" s="255"/>
      <c r="E7" s="287"/>
      <c r="F7" s="271" t="s">
        <v>139</v>
      </c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3"/>
      <c r="AR7" s="254" t="s">
        <v>154</v>
      </c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87"/>
      <c r="BD7" s="254" t="s">
        <v>130</v>
      </c>
      <c r="BE7" s="255"/>
      <c r="BF7" s="255"/>
      <c r="BG7" s="255"/>
      <c r="BH7" s="255"/>
      <c r="BI7" s="255"/>
      <c r="BJ7" s="255"/>
      <c r="BK7" s="255"/>
      <c r="BL7" s="255"/>
      <c r="BM7" s="287"/>
      <c r="BN7" s="254" t="s">
        <v>131</v>
      </c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87"/>
      <c r="CD7" s="254" t="s">
        <v>107</v>
      </c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4" t="s">
        <v>108</v>
      </c>
      <c r="CR7" s="258"/>
      <c r="CS7" s="258"/>
      <c r="CT7" s="258"/>
      <c r="CU7" s="258"/>
      <c r="CV7" s="258"/>
      <c r="CW7" s="258"/>
      <c r="CX7" s="258"/>
      <c r="CY7" s="255"/>
      <c r="CZ7" s="255"/>
      <c r="DA7" s="255"/>
      <c r="DB7" s="234" t="s">
        <v>156</v>
      </c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54" t="s">
        <v>150</v>
      </c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87"/>
      <c r="ED7" s="293" t="s">
        <v>133</v>
      </c>
      <c r="EE7" s="294"/>
      <c r="EF7" s="294"/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294"/>
      <c r="FF7" s="294"/>
      <c r="FG7" s="294"/>
      <c r="FH7" s="294"/>
      <c r="FI7" s="294"/>
      <c r="FJ7" s="294"/>
      <c r="FK7" s="294"/>
      <c r="FL7" s="295"/>
      <c r="FM7" s="295"/>
      <c r="FN7" s="295"/>
      <c r="FO7" s="295"/>
      <c r="FP7" s="295"/>
      <c r="FQ7" s="295"/>
      <c r="FR7" s="295"/>
      <c r="FS7" s="295"/>
      <c r="FT7" s="295"/>
      <c r="FU7" s="295"/>
      <c r="FV7" s="295"/>
      <c r="FW7" s="295"/>
      <c r="FX7" s="295"/>
      <c r="FY7" s="295"/>
      <c r="FZ7" s="295"/>
      <c r="GA7" s="295"/>
      <c r="GB7" s="295"/>
      <c r="GC7" s="295"/>
      <c r="GD7" s="295"/>
      <c r="GE7" s="296"/>
    </row>
    <row r="8" spans="1:187" ht="62.25" customHeight="1">
      <c r="A8" s="256"/>
      <c r="B8" s="257"/>
      <c r="C8" s="257"/>
      <c r="D8" s="257"/>
      <c r="E8" s="288"/>
      <c r="F8" s="274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6"/>
      <c r="AR8" s="256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88"/>
      <c r="BD8" s="256"/>
      <c r="BE8" s="257"/>
      <c r="BF8" s="257"/>
      <c r="BG8" s="257"/>
      <c r="BH8" s="257"/>
      <c r="BI8" s="257"/>
      <c r="BJ8" s="257"/>
      <c r="BK8" s="257"/>
      <c r="BL8" s="257"/>
      <c r="BM8" s="288"/>
      <c r="BN8" s="256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88"/>
      <c r="CD8" s="256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9"/>
      <c r="CR8" s="260"/>
      <c r="CS8" s="260"/>
      <c r="CT8" s="260"/>
      <c r="CU8" s="260"/>
      <c r="CV8" s="260"/>
      <c r="CW8" s="260"/>
      <c r="CX8" s="260"/>
      <c r="CY8" s="257"/>
      <c r="CZ8" s="257"/>
      <c r="DA8" s="257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56"/>
      <c r="DO8" s="257"/>
      <c r="DP8" s="257"/>
      <c r="DQ8" s="257"/>
      <c r="DR8" s="257"/>
      <c r="DS8" s="257"/>
      <c r="DT8" s="257"/>
      <c r="DU8" s="257"/>
      <c r="DV8" s="257"/>
      <c r="DW8" s="257"/>
      <c r="DX8" s="257"/>
      <c r="DY8" s="257"/>
      <c r="DZ8" s="257"/>
      <c r="EA8" s="257"/>
      <c r="EB8" s="257"/>
      <c r="EC8" s="288"/>
      <c r="ED8" s="239" t="s">
        <v>166</v>
      </c>
      <c r="EE8" s="240"/>
      <c r="EF8" s="240"/>
      <c r="EG8" s="240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0"/>
      <c r="ET8" s="240"/>
      <c r="EU8" s="240"/>
      <c r="EV8" s="239" t="s">
        <v>249</v>
      </c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8"/>
      <c r="FL8" s="237" t="s">
        <v>134</v>
      </c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8"/>
    </row>
    <row r="9" spans="1:187" ht="12" customHeight="1">
      <c r="A9" s="234">
        <v>1</v>
      </c>
      <c r="B9" s="234"/>
      <c r="C9" s="234"/>
      <c r="D9" s="234"/>
      <c r="E9" s="234"/>
      <c r="F9" s="239">
        <v>2</v>
      </c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9">
        <v>3</v>
      </c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9">
        <v>4</v>
      </c>
      <c r="BE9" s="237"/>
      <c r="BF9" s="237"/>
      <c r="BG9" s="237"/>
      <c r="BH9" s="237"/>
      <c r="BI9" s="237"/>
      <c r="BJ9" s="237"/>
      <c r="BK9" s="237"/>
      <c r="BL9" s="237"/>
      <c r="BM9" s="238"/>
      <c r="BN9" s="239">
        <v>5</v>
      </c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8"/>
      <c r="CD9" s="239">
        <v>6</v>
      </c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4">
        <v>7</v>
      </c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7">
        <v>8</v>
      </c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8"/>
      <c r="DN9" s="239">
        <v>9</v>
      </c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8"/>
      <c r="ED9" s="239">
        <v>10</v>
      </c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7"/>
      <c r="EU9" s="237"/>
      <c r="EV9" s="239">
        <v>11</v>
      </c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37"/>
      <c r="FK9" s="238"/>
      <c r="FL9" s="237">
        <v>12</v>
      </c>
      <c r="FM9" s="237"/>
      <c r="FN9" s="237"/>
      <c r="FO9" s="237"/>
      <c r="FP9" s="237"/>
      <c r="FQ9" s="237"/>
      <c r="FR9" s="237"/>
      <c r="FS9" s="237"/>
      <c r="FT9" s="237"/>
      <c r="FU9" s="237"/>
      <c r="FV9" s="237"/>
      <c r="FW9" s="237"/>
      <c r="FX9" s="237"/>
      <c r="FY9" s="237"/>
      <c r="FZ9" s="237"/>
      <c r="GA9" s="237"/>
      <c r="GB9" s="237"/>
      <c r="GC9" s="237"/>
      <c r="GD9" s="237"/>
      <c r="GE9" s="238"/>
    </row>
    <row r="10" spans="1:187" ht="34.5" customHeight="1">
      <c r="A10" s="234">
        <v>1</v>
      </c>
      <c r="B10" s="234"/>
      <c r="C10" s="234"/>
      <c r="D10" s="234"/>
      <c r="E10" s="234"/>
      <c r="F10" s="242" t="s">
        <v>129</v>
      </c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4">
        <v>121</v>
      </c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4"/>
      <c r="BE10" s="246"/>
      <c r="BF10" s="246"/>
      <c r="BG10" s="246"/>
      <c r="BH10" s="246"/>
      <c r="BI10" s="246"/>
      <c r="BJ10" s="246"/>
      <c r="BK10" s="246"/>
      <c r="BL10" s="246"/>
      <c r="BM10" s="247"/>
      <c r="BN10" s="244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46"/>
      <c r="CB10" s="246"/>
      <c r="CC10" s="247"/>
      <c r="CD10" s="244">
        <f>CD12+CD13+CD14</f>
        <v>2132.0539496022943</v>
      </c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8">
        <f>CQ12+CQ13+CQ14</f>
        <v>280.20000000000005</v>
      </c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68">
        <f>DB12+DB13+DB14</f>
        <v>198033.53</v>
      </c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9"/>
      <c r="DN10" s="244">
        <f>DN12+DN13+DN14</f>
        <v>383884.29</v>
      </c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6"/>
      <c r="EC10" s="247"/>
      <c r="ED10" s="244">
        <f>DB10-DN10</f>
        <v>-185850.75999999998</v>
      </c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5">
        <f>ED10/DN10*100</f>
        <v>-48.413223682584146</v>
      </c>
      <c r="EW10" s="246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7"/>
      <c r="FL10" s="313" t="s">
        <v>503</v>
      </c>
      <c r="FM10" s="314"/>
      <c r="FN10" s="314"/>
      <c r="FO10" s="314"/>
      <c r="FP10" s="314"/>
      <c r="FQ10" s="314"/>
      <c r="FR10" s="314"/>
      <c r="FS10" s="314"/>
      <c r="FT10" s="314"/>
      <c r="FU10" s="314"/>
      <c r="FV10" s="314"/>
      <c r="FW10" s="314"/>
      <c r="FX10" s="314"/>
      <c r="FY10" s="314"/>
      <c r="FZ10" s="314"/>
      <c r="GA10" s="314"/>
      <c r="GB10" s="314"/>
      <c r="GC10" s="314"/>
      <c r="GD10" s="314"/>
      <c r="GE10" s="315"/>
    </row>
    <row r="11" spans="1:187" ht="17.25" customHeight="1">
      <c r="A11" s="234"/>
      <c r="B11" s="234"/>
      <c r="C11" s="234"/>
      <c r="D11" s="234"/>
      <c r="E11" s="234"/>
      <c r="F11" s="242" t="s">
        <v>132</v>
      </c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4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4"/>
      <c r="BE11" s="246"/>
      <c r="BF11" s="246"/>
      <c r="BG11" s="246"/>
      <c r="BH11" s="246"/>
      <c r="BI11" s="246"/>
      <c r="BJ11" s="246"/>
      <c r="BK11" s="246"/>
      <c r="BL11" s="246"/>
      <c r="BM11" s="247"/>
      <c r="BN11" s="244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46"/>
      <c r="CB11" s="246"/>
      <c r="CC11" s="247"/>
      <c r="CD11" s="244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9"/>
      <c r="DN11" s="244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6"/>
      <c r="EC11" s="247"/>
      <c r="ED11" s="244"/>
      <c r="EE11" s="246"/>
      <c r="EF11" s="246"/>
      <c r="EG11" s="246"/>
      <c r="EH11" s="246"/>
      <c r="EI11" s="246"/>
      <c r="EJ11" s="246"/>
      <c r="EK11" s="246"/>
      <c r="EL11" s="246"/>
      <c r="EM11" s="246"/>
      <c r="EN11" s="246"/>
      <c r="EO11" s="246"/>
      <c r="EP11" s="246"/>
      <c r="EQ11" s="246"/>
      <c r="ER11" s="246"/>
      <c r="ES11" s="246"/>
      <c r="ET11" s="246"/>
      <c r="EU11" s="246"/>
      <c r="EV11" s="245"/>
      <c r="EW11" s="246"/>
      <c r="EX11" s="246"/>
      <c r="EY11" s="246"/>
      <c r="EZ11" s="246"/>
      <c r="FA11" s="246"/>
      <c r="FB11" s="246"/>
      <c r="FC11" s="246"/>
      <c r="FD11" s="246"/>
      <c r="FE11" s="246"/>
      <c r="FF11" s="246"/>
      <c r="FG11" s="246"/>
      <c r="FH11" s="246"/>
      <c r="FI11" s="246"/>
      <c r="FJ11" s="246"/>
      <c r="FK11" s="247"/>
      <c r="FL11" s="316"/>
      <c r="FM11" s="317"/>
      <c r="FN11" s="317"/>
      <c r="FO11" s="317"/>
      <c r="FP11" s="317"/>
      <c r="FQ11" s="317"/>
      <c r="FR11" s="317"/>
      <c r="FS11" s="317"/>
      <c r="FT11" s="317"/>
      <c r="FU11" s="317"/>
      <c r="FV11" s="317"/>
      <c r="FW11" s="317"/>
      <c r="FX11" s="317"/>
      <c r="FY11" s="317"/>
      <c r="FZ11" s="317"/>
      <c r="GA11" s="317"/>
      <c r="GB11" s="317"/>
      <c r="GC11" s="317"/>
      <c r="GD11" s="317"/>
      <c r="GE11" s="318"/>
    </row>
    <row r="12" spans="1:187" ht="39" customHeight="1">
      <c r="A12" s="310" t="s">
        <v>23</v>
      </c>
      <c r="B12" s="310"/>
      <c r="C12" s="310"/>
      <c r="D12" s="310"/>
      <c r="E12" s="310"/>
      <c r="F12" s="242" t="s">
        <v>250</v>
      </c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4">
        <v>121</v>
      </c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4"/>
      <c r="BE12" s="246"/>
      <c r="BF12" s="246"/>
      <c r="BG12" s="246"/>
      <c r="BH12" s="246"/>
      <c r="BI12" s="246"/>
      <c r="BJ12" s="246"/>
      <c r="BK12" s="246"/>
      <c r="BL12" s="246"/>
      <c r="BM12" s="247"/>
      <c r="BN12" s="244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46"/>
      <c r="CB12" s="246"/>
      <c r="CC12" s="247"/>
      <c r="CD12" s="244">
        <f>DB12/CQ12</f>
        <v>728.863393810032</v>
      </c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8">
        <v>93.7</v>
      </c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68">
        <v>68294.5</v>
      </c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9"/>
      <c r="DN12" s="244">
        <v>132681.08</v>
      </c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7"/>
      <c r="ED12" s="244">
        <f>DB12-DN12</f>
        <v>-64386.57999999999</v>
      </c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5">
        <f>ED12/DN12*100</f>
        <v>-48.52732582520431</v>
      </c>
      <c r="EW12" s="246"/>
      <c r="EX12" s="246"/>
      <c r="EY12" s="246"/>
      <c r="EZ12" s="246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7"/>
      <c r="FL12" s="316"/>
      <c r="FM12" s="317"/>
      <c r="FN12" s="317"/>
      <c r="FO12" s="317"/>
      <c r="FP12" s="317"/>
      <c r="FQ12" s="317"/>
      <c r="FR12" s="317"/>
      <c r="FS12" s="317"/>
      <c r="FT12" s="317"/>
      <c r="FU12" s="317"/>
      <c r="FV12" s="317"/>
      <c r="FW12" s="317"/>
      <c r="FX12" s="317"/>
      <c r="FY12" s="317"/>
      <c r="FZ12" s="317"/>
      <c r="GA12" s="317"/>
      <c r="GB12" s="317"/>
      <c r="GC12" s="317"/>
      <c r="GD12" s="317"/>
      <c r="GE12" s="318"/>
    </row>
    <row r="13" spans="1:187" ht="39.75" customHeight="1">
      <c r="A13" s="310" t="s">
        <v>24</v>
      </c>
      <c r="B13" s="310"/>
      <c r="C13" s="310"/>
      <c r="D13" s="310"/>
      <c r="E13" s="310"/>
      <c r="F13" s="242" t="s">
        <v>251</v>
      </c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4">
        <v>121</v>
      </c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4"/>
      <c r="BE13" s="246"/>
      <c r="BF13" s="246"/>
      <c r="BG13" s="246"/>
      <c r="BH13" s="246"/>
      <c r="BI13" s="246"/>
      <c r="BJ13" s="246"/>
      <c r="BK13" s="246"/>
      <c r="BL13" s="246"/>
      <c r="BM13" s="247"/>
      <c r="BN13" s="244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46"/>
      <c r="CB13" s="246"/>
      <c r="CC13" s="247"/>
      <c r="CD13" s="244">
        <f>DB13/CQ13</f>
        <v>774.0455607476637</v>
      </c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8">
        <v>85.6</v>
      </c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4">
        <v>66258.3</v>
      </c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9"/>
      <c r="DN13" s="244">
        <v>128435.6</v>
      </c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7"/>
      <c r="ED13" s="244">
        <f>DB13-DN13</f>
        <v>-62177.3</v>
      </c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245">
        <f>ED13/DN13*100</f>
        <v>-48.41126603527371</v>
      </c>
      <c r="EW13" s="246"/>
      <c r="EX13" s="246"/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246"/>
      <c r="FJ13" s="246"/>
      <c r="FK13" s="247"/>
      <c r="FL13" s="316"/>
      <c r="FM13" s="317"/>
      <c r="FN13" s="317"/>
      <c r="FO13" s="317"/>
      <c r="FP13" s="317"/>
      <c r="FQ13" s="317"/>
      <c r="FR13" s="317"/>
      <c r="FS13" s="317"/>
      <c r="FT13" s="317"/>
      <c r="FU13" s="317"/>
      <c r="FV13" s="317"/>
      <c r="FW13" s="317"/>
      <c r="FX13" s="317"/>
      <c r="FY13" s="317"/>
      <c r="FZ13" s="317"/>
      <c r="GA13" s="317"/>
      <c r="GB13" s="317"/>
      <c r="GC13" s="317"/>
      <c r="GD13" s="317"/>
      <c r="GE13" s="318"/>
    </row>
    <row r="14" spans="1:187" ht="38.25" customHeight="1">
      <c r="A14" s="310" t="s">
        <v>25</v>
      </c>
      <c r="B14" s="310"/>
      <c r="C14" s="310"/>
      <c r="D14" s="310"/>
      <c r="E14" s="310"/>
      <c r="F14" s="242" t="s">
        <v>252</v>
      </c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4">
        <v>121</v>
      </c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4"/>
      <c r="BE14" s="246"/>
      <c r="BF14" s="246"/>
      <c r="BG14" s="246"/>
      <c r="BH14" s="246"/>
      <c r="BI14" s="246"/>
      <c r="BJ14" s="246"/>
      <c r="BK14" s="246"/>
      <c r="BL14" s="246"/>
      <c r="BM14" s="247"/>
      <c r="BN14" s="244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46"/>
      <c r="CB14" s="246"/>
      <c r="CC14" s="247"/>
      <c r="CD14" s="244">
        <f>DB14/CQ14</f>
        <v>629.1449950445987</v>
      </c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8">
        <v>100.9</v>
      </c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4">
        <v>63480.73</v>
      </c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9"/>
      <c r="DN14" s="244">
        <v>122767.61</v>
      </c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7"/>
      <c r="ED14" s="244">
        <f>DB14-DN14</f>
        <v>-59286.88</v>
      </c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6"/>
      <c r="EU14" s="246"/>
      <c r="EV14" s="245">
        <f>ED14/DN14*100</f>
        <v>-48.291955834279086</v>
      </c>
      <c r="EW14" s="246"/>
      <c r="EX14" s="246"/>
      <c r="EY14" s="246"/>
      <c r="EZ14" s="246"/>
      <c r="FA14" s="246"/>
      <c r="FB14" s="246"/>
      <c r="FC14" s="246"/>
      <c r="FD14" s="246"/>
      <c r="FE14" s="246"/>
      <c r="FF14" s="246"/>
      <c r="FG14" s="246"/>
      <c r="FH14" s="246"/>
      <c r="FI14" s="246"/>
      <c r="FJ14" s="246"/>
      <c r="FK14" s="247"/>
      <c r="FL14" s="319"/>
      <c r="FM14" s="320"/>
      <c r="FN14" s="320"/>
      <c r="FO14" s="320"/>
      <c r="FP14" s="320"/>
      <c r="FQ14" s="320"/>
      <c r="FR14" s="320"/>
      <c r="FS14" s="320"/>
      <c r="FT14" s="320"/>
      <c r="FU14" s="320"/>
      <c r="FV14" s="320"/>
      <c r="FW14" s="320"/>
      <c r="FX14" s="320"/>
      <c r="FY14" s="320"/>
      <c r="FZ14" s="320"/>
      <c r="GA14" s="320"/>
      <c r="GB14" s="320"/>
      <c r="GC14" s="320"/>
      <c r="GD14" s="320"/>
      <c r="GE14" s="321"/>
    </row>
    <row r="15" spans="1:187" ht="12.75" customHeight="1" hidden="1">
      <c r="A15" s="234">
        <v>3</v>
      </c>
      <c r="B15" s="234"/>
      <c r="C15" s="234"/>
      <c r="D15" s="234"/>
      <c r="E15" s="234"/>
      <c r="F15" s="242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4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4"/>
      <c r="BE15" s="246"/>
      <c r="BF15" s="246"/>
      <c r="BG15" s="246"/>
      <c r="BH15" s="246"/>
      <c r="BI15" s="246"/>
      <c r="BJ15" s="246"/>
      <c r="BK15" s="246"/>
      <c r="BL15" s="246"/>
      <c r="BM15" s="247"/>
      <c r="BN15" s="244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46"/>
      <c r="CB15" s="246"/>
      <c r="CC15" s="247"/>
      <c r="CD15" s="244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9"/>
      <c r="DN15" s="244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7"/>
      <c r="ED15" s="244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5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7"/>
      <c r="FL15" s="246"/>
      <c r="FM15" s="246"/>
      <c r="FN15" s="246"/>
      <c r="FO15" s="246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6"/>
      <c r="GC15" s="246"/>
      <c r="GD15" s="246"/>
      <c r="GE15" s="247"/>
    </row>
    <row r="16" spans="1:187" ht="12.75" customHeight="1">
      <c r="A16" s="262" t="s">
        <v>18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90"/>
      <c r="AR16" s="244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4"/>
      <c r="BE16" s="246"/>
      <c r="BF16" s="246"/>
      <c r="BG16" s="246"/>
      <c r="BH16" s="246"/>
      <c r="BI16" s="246"/>
      <c r="BJ16" s="246"/>
      <c r="BK16" s="246"/>
      <c r="BL16" s="246"/>
      <c r="BM16" s="247"/>
      <c r="BN16" s="244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46"/>
      <c r="CB16" s="246"/>
      <c r="CC16" s="247"/>
      <c r="CD16" s="244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68">
        <f>DB10</f>
        <v>198033.53</v>
      </c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9"/>
      <c r="DN16" s="244">
        <f>DN10</f>
        <v>383884.29</v>
      </c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7"/>
      <c r="ED16" s="244">
        <f>DB16-DN16</f>
        <v>-185850.75999999998</v>
      </c>
      <c r="EE16" s="246"/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6"/>
      <c r="EU16" s="246"/>
      <c r="EV16" s="245">
        <f>EV10</f>
        <v>-48.413223682584146</v>
      </c>
      <c r="EW16" s="246"/>
      <c r="EX16" s="246"/>
      <c r="EY16" s="246"/>
      <c r="EZ16" s="246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7"/>
      <c r="FL16" s="246"/>
      <c r="FM16" s="246"/>
      <c r="FN16" s="246"/>
      <c r="FO16" s="246"/>
      <c r="FP16" s="246"/>
      <c r="FQ16" s="246"/>
      <c r="FR16" s="246"/>
      <c r="FS16" s="246"/>
      <c r="FT16" s="246"/>
      <c r="FU16" s="246"/>
      <c r="FV16" s="246"/>
      <c r="FW16" s="246"/>
      <c r="FX16" s="246"/>
      <c r="FY16" s="246"/>
      <c r="FZ16" s="246"/>
      <c r="GA16" s="246"/>
      <c r="GB16" s="246"/>
      <c r="GC16" s="246"/>
      <c r="GD16" s="246"/>
      <c r="GE16" s="247"/>
    </row>
    <row r="17" spans="1:187" ht="12.75" customHeight="1">
      <c r="A17" s="292" t="s">
        <v>142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2"/>
      <c r="DE17" s="292"/>
      <c r="DF17" s="292"/>
      <c r="DG17" s="292"/>
      <c r="DH17" s="292"/>
      <c r="DI17" s="292"/>
      <c r="DJ17" s="292"/>
      <c r="DK17" s="292"/>
      <c r="DL17" s="292"/>
      <c r="DM17" s="292"/>
      <c r="DN17" s="292"/>
      <c r="DO17" s="292"/>
      <c r="DP17" s="292"/>
      <c r="DQ17" s="292"/>
      <c r="DR17" s="292"/>
      <c r="DS17" s="292"/>
      <c r="DT17" s="292"/>
      <c r="DU17" s="292"/>
      <c r="DV17" s="292"/>
      <c r="DW17" s="292"/>
      <c r="DX17" s="292"/>
      <c r="DY17" s="292"/>
      <c r="DZ17" s="292"/>
      <c r="EA17" s="292"/>
      <c r="EB17" s="292"/>
      <c r="EC17" s="292"/>
      <c r="ED17" s="292"/>
      <c r="EE17" s="292"/>
      <c r="EF17" s="292"/>
      <c r="EG17" s="292"/>
      <c r="EH17" s="292"/>
      <c r="EI17" s="292"/>
      <c r="EJ17" s="292"/>
      <c r="EK17" s="292"/>
      <c r="EL17" s="292"/>
      <c r="EM17" s="292"/>
      <c r="EN17" s="292"/>
      <c r="EO17" s="292"/>
      <c r="EP17" s="292"/>
      <c r="EQ17" s="292"/>
      <c r="ER17" s="292"/>
      <c r="ES17" s="292"/>
      <c r="ET17" s="292"/>
      <c r="EU17" s="292"/>
      <c r="EV17" s="292"/>
      <c r="EW17" s="292"/>
      <c r="EX17" s="292"/>
      <c r="EY17" s="292"/>
      <c r="EZ17" s="292"/>
      <c r="FA17" s="292"/>
      <c r="FB17" s="292"/>
      <c r="FC17" s="292"/>
      <c r="FD17" s="292"/>
      <c r="FE17" s="292"/>
      <c r="FF17" s="292"/>
      <c r="FG17" s="292"/>
      <c r="FH17" s="292"/>
      <c r="FI17" s="292"/>
      <c r="FJ17" s="292"/>
      <c r="FK17" s="292"/>
      <c r="FL17" s="292"/>
      <c r="FM17" s="292"/>
      <c r="FN17" s="292"/>
      <c r="FO17" s="292"/>
      <c r="FP17" s="292"/>
      <c r="FQ17" s="292"/>
      <c r="FR17" s="292"/>
      <c r="FS17" s="292"/>
      <c r="FT17" s="292"/>
      <c r="FU17" s="292"/>
      <c r="FV17" s="292"/>
      <c r="FW17" s="292"/>
      <c r="FX17" s="292"/>
      <c r="FY17" s="292"/>
      <c r="FZ17" s="292"/>
      <c r="GA17" s="292"/>
      <c r="GB17" s="292"/>
      <c r="GC17" s="292"/>
      <c r="GD17" s="292"/>
      <c r="GE17" s="57"/>
    </row>
    <row r="18" spans="1:187" ht="11.25">
      <c r="A18" s="297" t="s">
        <v>141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297"/>
      <c r="EN18" s="297"/>
      <c r="EO18" s="297"/>
      <c r="EP18" s="297"/>
      <c r="EQ18" s="297"/>
      <c r="ER18" s="297"/>
      <c r="ES18" s="297"/>
      <c r="ET18" s="297"/>
      <c r="EU18" s="297"/>
      <c r="EV18" s="297"/>
      <c r="EW18" s="297"/>
      <c r="EX18" s="297"/>
      <c r="EY18" s="297"/>
      <c r="EZ18" s="297"/>
      <c r="FA18" s="297"/>
      <c r="FB18" s="297"/>
      <c r="FC18" s="297"/>
      <c r="FD18" s="297"/>
      <c r="FE18" s="297"/>
      <c r="FF18" s="297"/>
      <c r="FG18" s="297"/>
      <c r="FH18" s="297"/>
      <c r="FI18" s="297"/>
      <c r="FJ18" s="297"/>
      <c r="FK18" s="297"/>
      <c r="FL18" s="297"/>
      <c r="FM18" s="297"/>
      <c r="FN18" s="297"/>
      <c r="FO18" s="297"/>
      <c r="FP18" s="297"/>
      <c r="FQ18" s="297"/>
      <c r="FR18" s="297"/>
      <c r="FS18" s="297"/>
      <c r="FT18" s="297"/>
      <c r="FU18" s="297"/>
      <c r="FV18" s="297"/>
      <c r="FW18" s="297"/>
      <c r="FX18" s="297"/>
      <c r="FY18" s="297"/>
      <c r="FZ18" s="297"/>
      <c r="GA18" s="297"/>
      <c r="GB18" s="297"/>
      <c r="GC18" s="297"/>
      <c r="GD18" s="297"/>
      <c r="GE18" s="57"/>
    </row>
    <row r="19" spans="1:187" ht="12.7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57"/>
    </row>
    <row r="20" spans="1:187" ht="12.75" customHeight="1">
      <c r="A20" s="291" t="s">
        <v>137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1"/>
      <c r="FF20" s="291"/>
      <c r="FG20" s="291"/>
      <c r="FH20" s="291"/>
      <c r="FI20" s="291"/>
      <c r="FJ20" s="291"/>
      <c r="FK20" s="291"/>
      <c r="FL20" s="291"/>
      <c r="FM20" s="291"/>
      <c r="FN20" s="291"/>
      <c r="FO20" s="291"/>
      <c r="FP20" s="291"/>
      <c r="FQ20" s="291"/>
      <c r="FR20" s="291"/>
      <c r="FS20" s="291"/>
      <c r="FT20" s="291"/>
      <c r="FU20" s="291"/>
      <c r="FV20" s="291"/>
      <c r="FW20" s="291"/>
      <c r="FX20" s="291"/>
      <c r="FY20" s="291"/>
      <c r="FZ20" s="291"/>
      <c r="GA20" s="291"/>
      <c r="GB20" s="291"/>
      <c r="GC20" s="291"/>
      <c r="GD20" s="291"/>
      <c r="GE20" s="291"/>
    </row>
    <row r="21" spans="1:187" ht="11.25" customHeight="1">
      <c r="A21" s="265" t="s">
        <v>110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  <c r="DQ21" s="265"/>
      <c r="DR21" s="265"/>
      <c r="DS21" s="265"/>
      <c r="DT21" s="265"/>
      <c r="DU21" s="265"/>
      <c r="DV21" s="265"/>
      <c r="DW21" s="265"/>
      <c r="DX21" s="265"/>
      <c r="DY21" s="265"/>
      <c r="DZ21" s="265"/>
      <c r="EA21" s="265"/>
      <c r="EB21" s="265"/>
      <c r="EC21" s="265"/>
      <c r="ED21" s="265"/>
      <c r="EE21" s="265"/>
      <c r="EF21" s="265"/>
      <c r="EG21" s="265"/>
      <c r="EH21" s="265"/>
      <c r="EI21" s="265"/>
      <c r="EJ21" s="265"/>
      <c r="EK21" s="265"/>
      <c r="EL21" s="265"/>
      <c r="EM21" s="265"/>
      <c r="EN21" s="265"/>
      <c r="EO21" s="265"/>
      <c r="EP21" s="265"/>
      <c r="EQ21" s="265"/>
      <c r="ER21" s="265"/>
      <c r="ES21" s="265"/>
      <c r="ET21" s="265"/>
      <c r="EU21" s="265"/>
      <c r="EV21" s="265"/>
      <c r="EW21" s="265"/>
      <c r="EX21" s="265"/>
      <c r="EY21" s="265"/>
      <c r="EZ21" s="265"/>
      <c r="FA21" s="265"/>
      <c r="FB21" s="265"/>
      <c r="FC21" s="265"/>
      <c r="FD21" s="265"/>
      <c r="FE21" s="265"/>
      <c r="FF21" s="265"/>
      <c r="FG21" s="265"/>
      <c r="FH21" s="265"/>
      <c r="FI21" s="265"/>
      <c r="FJ21" s="265"/>
      <c r="FK21" s="265"/>
      <c r="FL21" s="265"/>
      <c r="FM21" s="265"/>
      <c r="FN21" s="265"/>
      <c r="FO21" s="265"/>
      <c r="FP21" s="265"/>
      <c r="FQ21" s="265"/>
      <c r="FR21" s="265"/>
      <c r="FS21" s="265"/>
      <c r="FT21" s="265"/>
      <c r="FU21" s="265"/>
      <c r="FV21" s="265"/>
      <c r="FW21" s="265"/>
      <c r="FX21" s="265"/>
      <c r="FY21" s="265"/>
      <c r="FZ21" s="265"/>
      <c r="GA21" s="265"/>
      <c r="GB21" s="265"/>
      <c r="GC21" s="265"/>
      <c r="GD21" s="265"/>
      <c r="GE21" s="265"/>
    </row>
    <row r="22" spans="1:187" ht="6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</row>
    <row r="23" spans="1:187" ht="27.75" customHeight="1">
      <c r="A23" s="234" t="s">
        <v>106</v>
      </c>
      <c r="B23" s="234"/>
      <c r="C23" s="234"/>
      <c r="D23" s="234"/>
      <c r="E23" s="234"/>
      <c r="F23" s="239" t="s">
        <v>35</v>
      </c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8"/>
      <c r="ES23" s="239" t="s">
        <v>109</v>
      </c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8"/>
    </row>
    <row r="24" spans="1:187" ht="11.25">
      <c r="A24" s="234">
        <v>1</v>
      </c>
      <c r="B24" s="234"/>
      <c r="C24" s="234"/>
      <c r="D24" s="234"/>
      <c r="E24" s="234"/>
      <c r="F24" s="239" t="s">
        <v>215</v>
      </c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8"/>
      <c r="ES24" s="244">
        <v>156660100</v>
      </c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8"/>
      <c r="FE24" s="268"/>
      <c r="FF24" s="268"/>
      <c r="FG24" s="268"/>
      <c r="FH24" s="268"/>
      <c r="FI24" s="268"/>
      <c r="FJ24" s="268"/>
      <c r="FK24" s="268"/>
      <c r="FL24" s="268"/>
      <c r="FM24" s="268"/>
      <c r="FN24" s="268"/>
      <c r="FO24" s="268"/>
      <c r="FP24" s="268"/>
      <c r="FQ24" s="268"/>
      <c r="FR24" s="268"/>
      <c r="FS24" s="268"/>
      <c r="FT24" s="268"/>
      <c r="FU24" s="268"/>
      <c r="FV24" s="268"/>
      <c r="FW24" s="268"/>
      <c r="FX24" s="268"/>
      <c r="FY24" s="268"/>
      <c r="FZ24" s="268"/>
      <c r="GA24" s="268"/>
      <c r="GB24" s="268"/>
      <c r="GC24" s="268"/>
      <c r="GD24" s="268"/>
      <c r="GE24" s="269"/>
    </row>
    <row r="25" spans="1:187" ht="11.25" hidden="1">
      <c r="A25" s="234">
        <v>2</v>
      </c>
      <c r="B25" s="234"/>
      <c r="C25" s="234"/>
      <c r="D25" s="234"/>
      <c r="E25" s="234"/>
      <c r="F25" s="239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8"/>
      <c r="ES25" s="244"/>
      <c r="ET25" s="268"/>
      <c r="EU25" s="268"/>
      <c r="EV25" s="268"/>
      <c r="EW25" s="268"/>
      <c r="EX25" s="268"/>
      <c r="EY25" s="268"/>
      <c r="EZ25" s="268"/>
      <c r="FA25" s="268"/>
      <c r="FB25" s="268"/>
      <c r="FC25" s="268"/>
      <c r="FD25" s="268"/>
      <c r="FE25" s="268"/>
      <c r="FF25" s="268"/>
      <c r="FG25" s="268"/>
      <c r="FH25" s="268"/>
      <c r="FI25" s="268"/>
      <c r="FJ25" s="268"/>
      <c r="FK25" s="268"/>
      <c r="FL25" s="268"/>
      <c r="FM25" s="268"/>
      <c r="FN25" s="268"/>
      <c r="FO25" s="268"/>
      <c r="FP25" s="268"/>
      <c r="FQ25" s="268"/>
      <c r="FR25" s="268"/>
      <c r="FS25" s="268"/>
      <c r="FT25" s="268"/>
      <c r="FU25" s="268"/>
      <c r="FV25" s="268"/>
      <c r="FW25" s="268"/>
      <c r="FX25" s="268"/>
      <c r="FY25" s="268"/>
      <c r="FZ25" s="268"/>
      <c r="GA25" s="268"/>
      <c r="GB25" s="268"/>
      <c r="GC25" s="268"/>
      <c r="GD25" s="268"/>
      <c r="GE25" s="269"/>
    </row>
    <row r="26" spans="1:187" ht="11.25" customHeight="1">
      <c r="A26" s="262" t="s">
        <v>18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4"/>
      <c r="ES26" s="244">
        <f>ES24</f>
        <v>156660100</v>
      </c>
      <c r="ET26" s="268"/>
      <c r="EU26" s="268"/>
      <c r="EV26" s="268"/>
      <c r="EW26" s="268"/>
      <c r="EX26" s="268"/>
      <c r="EY26" s="268"/>
      <c r="EZ26" s="268"/>
      <c r="FA26" s="268"/>
      <c r="FB26" s="268"/>
      <c r="FC26" s="268"/>
      <c r="FD26" s="268"/>
      <c r="FE26" s="268"/>
      <c r="FF26" s="268"/>
      <c r="FG26" s="268"/>
      <c r="FH26" s="268"/>
      <c r="FI26" s="268"/>
      <c r="FJ26" s="268"/>
      <c r="FK26" s="268"/>
      <c r="FL26" s="268"/>
      <c r="FM26" s="268"/>
      <c r="FN26" s="268"/>
      <c r="FO26" s="268"/>
      <c r="FP26" s="268"/>
      <c r="FQ26" s="268"/>
      <c r="FR26" s="268"/>
      <c r="FS26" s="268"/>
      <c r="FT26" s="268"/>
      <c r="FU26" s="268"/>
      <c r="FV26" s="268"/>
      <c r="FW26" s="268"/>
      <c r="FX26" s="268"/>
      <c r="FY26" s="268"/>
      <c r="FZ26" s="268"/>
      <c r="GA26" s="268"/>
      <c r="GB26" s="268"/>
      <c r="GC26" s="268"/>
      <c r="GD26" s="268"/>
      <c r="GE26" s="269"/>
    </row>
    <row r="27" spans="1:187" ht="11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</row>
    <row r="28" spans="1:187" ht="11.25" customHeight="1">
      <c r="A28" s="265" t="s">
        <v>136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5"/>
      <c r="DN28" s="265"/>
      <c r="DO28" s="265"/>
      <c r="DP28" s="265"/>
      <c r="DQ28" s="265"/>
      <c r="DR28" s="265"/>
      <c r="DS28" s="265"/>
      <c r="DT28" s="265"/>
      <c r="DU28" s="265"/>
      <c r="DV28" s="265"/>
      <c r="DW28" s="265"/>
      <c r="DX28" s="265"/>
      <c r="DY28" s="265"/>
      <c r="DZ28" s="265"/>
      <c r="EA28" s="265"/>
      <c r="EB28" s="265"/>
      <c r="EC28" s="265"/>
      <c r="ED28" s="265"/>
      <c r="EE28" s="265"/>
      <c r="EF28" s="265"/>
      <c r="EG28" s="265"/>
      <c r="EH28" s="265"/>
      <c r="EI28" s="265"/>
      <c r="EJ28" s="265"/>
      <c r="EK28" s="265"/>
      <c r="EL28" s="265"/>
      <c r="EM28" s="265"/>
      <c r="EN28" s="265"/>
      <c r="EO28" s="265"/>
      <c r="EP28" s="265"/>
      <c r="EQ28" s="265"/>
      <c r="ER28" s="265"/>
      <c r="ES28" s="265"/>
      <c r="ET28" s="265"/>
      <c r="EU28" s="265"/>
      <c r="EV28" s="265"/>
      <c r="EW28" s="265"/>
      <c r="EX28" s="265"/>
      <c r="EY28" s="265"/>
      <c r="EZ28" s="265"/>
      <c r="FA28" s="265"/>
      <c r="FB28" s="265"/>
      <c r="FC28" s="265"/>
      <c r="FD28" s="265"/>
      <c r="FE28" s="265"/>
      <c r="FF28" s="265"/>
      <c r="FG28" s="265"/>
      <c r="FH28" s="265"/>
      <c r="FI28" s="265"/>
      <c r="FJ28" s="265"/>
      <c r="FK28" s="265"/>
      <c r="FL28" s="265"/>
      <c r="FM28" s="265"/>
      <c r="FN28" s="265"/>
      <c r="FO28" s="265"/>
      <c r="FP28" s="265"/>
      <c r="FQ28" s="265"/>
      <c r="FR28" s="265"/>
      <c r="FS28" s="265"/>
      <c r="FT28" s="265"/>
      <c r="FU28" s="265"/>
      <c r="FV28" s="265"/>
      <c r="FW28" s="265"/>
      <c r="FX28" s="265"/>
      <c r="FY28" s="265"/>
      <c r="FZ28" s="265"/>
      <c r="GA28" s="265"/>
      <c r="GB28" s="265"/>
      <c r="GC28" s="265"/>
      <c r="GD28" s="265"/>
      <c r="GE28" s="265"/>
    </row>
    <row r="29" spans="1:187" ht="6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</row>
    <row r="30" spans="1:187" ht="24.75" customHeight="1">
      <c r="A30" s="254" t="s">
        <v>106</v>
      </c>
      <c r="B30" s="255"/>
      <c r="C30" s="255"/>
      <c r="D30" s="255"/>
      <c r="E30" s="287"/>
      <c r="F30" s="271" t="s">
        <v>158</v>
      </c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3"/>
      <c r="AR30" s="254" t="s">
        <v>154</v>
      </c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87"/>
      <c r="BD30" s="254" t="s">
        <v>130</v>
      </c>
      <c r="BE30" s="255"/>
      <c r="BF30" s="255"/>
      <c r="BG30" s="255"/>
      <c r="BH30" s="255"/>
      <c r="BI30" s="255"/>
      <c r="BJ30" s="255"/>
      <c r="BK30" s="255"/>
      <c r="BL30" s="255"/>
      <c r="BM30" s="287"/>
      <c r="BN30" s="254" t="s">
        <v>131</v>
      </c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87"/>
      <c r="CD30" s="254" t="s">
        <v>135</v>
      </c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4" t="s">
        <v>111</v>
      </c>
      <c r="CR30" s="258"/>
      <c r="CS30" s="258"/>
      <c r="CT30" s="258"/>
      <c r="CU30" s="258"/>
      <c r="CV30" s="258"/>
      <c r="CW30" s="258"/>
      <c r="CX30" s="258"/>
      <c r="CY30" s="255"/>
      <c r="CZ30" s="255"/>
      <c r="DA30" s="255"/>
      <c r="DB30" s="234" t="s">
        <v>156</v>
      </c>
      <c r="DC30" s="270"/>
      <c r="DD30" s="270"/>
      <c r="DE30" s="270"/>
      <c r="DF30" s="270"/>
      <c r="DG30" s="270"/>
      <c r="DH30" s="270"/>
      <c r="DI30" s="270"/>
      <c r="DJ30" s="270"/>
      <c r="DK30" s="270"/>
      <c r="DL30" s="270"/>
      <c r="DM30" s="270"/>
      <c r="DN30" s="254" t="s">
        <v>150</v>
      </c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87"/>
      <c r="ED30" s="293" t="s">
        <v>133</v>
      </c>
      <c r="EE30" s="294"/>
      <c r="EF30" s="294"/>
      <c r="EG30" s="294"/>
      <c r="EH30" s="294"/>
      <c r="EI30" s="294"/>
      <c r="EJ30" s="294"/>
      <c r="EK30" s="294"/>
      <c r="EL30" s="294"/>
      <c r="EM30" s="294"/>
      <c r="EN30" s="294"/>
      <c r="EO30" s="294"/>
      <c r="EP30" s="294"/>
      <c r="EQ30" s="294"/>
      <c r="ER30" s="294"/>
      <c r="ES30" s="294"/>
      <c r="ET30" s="294"/>
      <c r="EU30" s="294"/>
      <c r="EV30" s="294"/>
      <c r="EW30" s="294"/>
      <c r="EX30" s="294"/>
      <c r="EY30" s="294"/>
      <c r="EZ30" s="294"/>
      <c r="FA30" s="294"/>
      <c r="FB30" s="294"/>
      <c r="FC30" s="294"/>
      <c r="FD30" s="294"/>
      <c r="FE30" s="294"/>
      <c r="FF30" s="294"/>
      <c r="FG30" s="294"/>
      <c r="FH30" s="294"/>
      <c r="FI30" s="294"/>
      <c r="FJ30" s="294"/>
      <c r="FK30" s="294"/>
      <c r="FL30" s="295"/>
      <c r="FM30" s="295"/>
      <c r="FN30" s="295"/>
      <c r="FO30" s="295"/>
      <c r="FP30" s="295"/>
      <c r="FQ30" s="295"/>
      <c r="FR30" s="295"/>
      <c r="FS30" s="295"/>
      <c r="FT30" s="295"/>
      <c r="FU30" s="295"/>
      <c r="FV30" s="295"/>
      <c r="FW30" s="295"/>
      <c r="FX30" s="295"/>
      <c r="FY30" s="295"/>
      <c r="FZ30" s="295"/>
      <c r="GA30" s="295"/>
      <c r="GB30" s="295"/>
      <c r="GC30" s="295"/>
      <c r="GD30" s="295"/>
      <c r="GE30" s="296"/>
    </row>
    <row r="31" spans="1:187" ht="56.25" customHeight="1">
      <c r="A31" s="256"/>
      <c r="B31" s="257"/>
      <c r="C31" s="257"/>
      <c r="D31" s="257"/>
      <c r="E31" s="288"/>
      <c r="F31" s="274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6"/>
      <c r="AR31" s="256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88"/>
      <c r="BD31" s="256"/>
      <c r="BE31" s="257"/>
      <c r="BF31" s="257"/>
      <c r="BG31" s="257"/>
      <c r="BH31" s="257"/>
      <c r="BI31" s="257"/>
      <c r="BJ31" s="257"/>
      <c r="BK31" s="257"/>
      <c r="BL31" s="257"/>
      <c r="BM31" s="288"/>
      <c r="BN31" s="256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88"/>
      <c r="CD31" s="256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9"/>
      <c r="CR31" s="260"/>
      <c r="CS31" s="260"/>
      <c r="CT31" s="260"/>
      <c r="CU31" s="260"/>
      <c r="CV31" s="260"/>
      <c r="CW31" s="260"/>
      <c r="CX31" s="260"/>
      <c r="CY31" s="257"/>
      <c r="CZ31" s="257"/>
      <c r="DA31" s="257"/>
      <c r="DB31" s="270"/>
      <c r="DC31" s="270"/>
      <c r="DD31" s="270"/>
      <c r="DE31" s="270"/>
      <c r="DF31" s="270"/>
      <c r="DG31" s="270"/>
      <c r="DH31" s="270"/>
      <c r="DI31" s="270"/>
      <c r="DJ31" s="270"/>
      <c r="DK31" s="270"/>
      <c r="DL31" s="270"/>
      <c r="DM31" s="270"/>
      <c r="DN31" s="256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88"/>
      <c r="ED31" s="239" t="s">
        <v>166</v>
      </c>
      <c r="EE31" s="240"/>
      <c r="EF31" s="240"/>
      <c r="EG31" s="240"/>
      <c r="EH31" s="240"/>
      <c r="EI31" s="240"/>
      <c r="EJ31" s="240"/>
      <c r="EK31" s="240"/>
      <c r="EL31" s="240"/>
      <c r="EM31" s="240"/>
      <c r="EN31" s="240"/>
      <c r="EO31" s="240"/>
      <c r="EP31" s="240"/>
      <c r="EQ31" s="240"/>
      <c r="ER31" s="240"/>
      <c r="ES31" s="240"/>
      <c r="ET31" s="240"/>
      <c r="EU31" s="240"/>
      <c r="EV31" s="239" t="s">
        <v>167</v>
      </c>
      <c r="EW31" s="237"/>
      <c r="EX31" s="237"/>
      <c r="EY31" s="237"/>
      <c r="EZ31" s="237"/>
      <c r="FA31" s="237"/>
      <c r="FB31" s="237"/>
      <c r="FC31" s="237"/>
      <c r="FD31" s="237"/>
      <c r="FE31" s="237"/>
      <c r="FF31" s="237"/>
      <c r="FG31" s="237"/>
      <c r="FH31" s="237"/>
      <c r="FI31" s="237"/>
      <c r="FJ31" s="237"/>
      <c r="FK31" s="238"/>
      <c r="FL31" s="237" t="s">
        <v>134</v>
      </c>
      <c r="FM31" s="237"/>
      <c r="FN31" s="237"/>
      <c r="FO31" s="237"/>
      <c r="FP31" s="237"/>
      <c r="FQ31" s="237"/>
      <c r="FR31" s="237"/>
      <c r="FS31" s="237"/>
      <c r="FT31" s="237"/>
      <c r="FU31" s="237"/>
      <c r="FV31" s="237"/>
      <c r="FW31" s="237"/>
      <c r="FX31" s="237"/>
      <c r="FY31" s="237"/>
      <c r="FZ31" s="237"/>
      <c r="GA31" s="237"/>
      <c r="GB31" s="237"/>
      <c r="GC31" s="237"/>
      <c r="GD31" s="237"/>
      <c r="GE31" s="238"/>
    </row>
    <row r="32" spans="1:187" ht="11.25">
      <c r="A32" s="234">
        <v>1</v>
      </c>
      <c r="B32" s="234"/>
      <c r="C32" s="234"/>
      <c r="D32" s="234"/>
      <c r="E32" s="234"/>
      <c r="F32" s="239">
        <v>2</v>
      </c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9">
        <v>3</v>
      </c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9">
        <v>4</v>
      </c>
      <c r="BE32" s="237"/>
      <c r="BF32" s="237"/>
      <c r="BG32" s="237"/>
      <c r="BH32" s="237"/>
      <c r="BI32" s="237"/>
      <c r="BJ32" s="237"/>
      <c r="BK32" s="237"/>
      <c r="BL32" s="237"/>
      <c r="BM32" s="238"/>
      <c r="BN32" s="239">
        <v>5</v>
      </c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8"/>
      <c r="CD32" s="239">
        <v>6</v>
      </c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4">
        <v>7</v>
      </c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7">
        <v>8</v>
      </c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8"/>
      <c r="DN32" s="239">
        <v>9</v>
      </c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8"/>
      <c r="ED32" s="239">
        <v>10</v>
      </c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239">
        <v>11</v>
      </c>
      <c r="EW32" s="237"/>
      <c r="EX32" s="237"/>
      <c r="EY32" s="237"/>
      <c r="EZ32" s="237"/>
      <c r="FA32" s="237"/>
      <c r="FB32" s="237"/>
      <c r="FC32" s="237"/>
      <c r="FD32" s="237"/>
      <c r="FE32" s="237"/>
      <c r="FF32" s="237"/>
      <c r="FG32" s="237"/>
      <c r="FH32" s="237"/>
      <c r="FI32" s="237"/>
      <c r="FJ32" s="237"/>
      <c r="FK32" s="238"/>
      <c r="FL32" s="237">
        <v>12</v>
      </c>
      <c r="FM32" s="237"/>
      <c r="FN32" s="237"/>
      <c r="FO32" s="237"/>
      <c r="FP32" s="237"/>
      <c r="FQ32" s="237"/>
      <c r="FR32" s="237"/>
      <c r="FS32" s="237"/>
      <c r="FT32" s="237"/>
      <c r="FU32" s="237"/>
      <c r="FV32" s="237"/>
      <c r="FW32" s="237"/>
      <c r="FX32" s="237"/>
      <c r="FY32" s="237"/>
      <c r="FZ32" s="237"/>
      <c r="GA32" s="237"/>
      <c r="GB32" s="237"/>
      <c r="GC32" s="237"/>
      <c r="GD32" s="237"/>
      <c r="GE32" s="238"/>
    </row>
    <row r="33" spans="1:187" s="54" customFormat="1" ht="34.5" customHeight="1">
      <c r="A33" s="234">
        <v>1</v>
      </c>
      <c r="B33" s="234"/>
      <c r="C33" s="234"/>
      <c r="D33" s="234"/>
      <c r="E33" s="234"/>
      <c r="F33" s="262" t="s">
        <v>218</v>
      </c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39">
        <v>134</v>
      </c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44">
        <v>0</v>
      </c>
      <c r="BE33" s="266"/>
      <c r="BF33" s="266"/>
      <c r="BG33" s="266"/>
      <c r="BH33" s="266"/>
      <c r="BI33" s="266"/>
      <c r="BJ33" s="266"/>
      <c r="BK33" s="266"/>
      <c r="BL33" s="266"/>
      <c r="BM33" s="267"/>
      <c r="BN33" s="244">
        <v>0</v>
      </c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6"/>
      <c r="CB33" s="266"/>
      <c r="CC33" s="267"/>
      <c r="CD33" s="244">
        <v>8000</v>
      </c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48">
        <v>25</v>
      </c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68">
        <f>CD33*CQ33</f>
        <v>200000</v>
      </c>
      <c r="DC33" s="268"/>
      <c r="DD33" s="268"/>
      <c r="DE33" s="268"/>
      <c r="DF33" s="268"/>
      <c r="DG33" s="268"/>
      <c r="DH33" s="268"/>
      <c r="DI33" s="268"/>
      <c r="DJ33" s="268"/>
      <c r="DK33" s="268"/>
      <c r="DL33" s="268"/>
      <c r="DM33" s="269"/>
      <c r="DN33" s="244">
        <v>248765.3</v>
      </c>
      <c r="DO33" s="266"/>
      <c r="DP33" s="266"/>
      <c r="DQ33" s="266"/>
      <c r="DR33" s="266"/>
      <c r="DS33" s="266"/>
      <c r="DT33" s="266"/>
      <c r="DU33" s="266"/>
      <c r="DV33" s="266"/>
      <c r="DW33" s="266"/>
      <c r="DX33" s="266"/>
      <c r="DY33" s="266"/>
      <c r="DZ33" s="266"/>
      <c r="EA33" s="266"/>
      <c r="EB33" s="266"/>
      <c r="EC33" s="267"/>
      <c r="ED33" s="244">
        <f>DB33-DN33</f>
        <v>-48765.29999999999</v>
      </c>
      <c r="EE33" s="266"/>
      <c r="EF33" s="266"/>
      <c r="EG33" s="266"/>
      <c r="EH33" s="266"/>
      <c r="EI33" s="266"/>
      <c r="EJ33" s="266"/>
      <c r="EK33" s="266"/>
      <c r="EL33" s="266"/>
      <c r="EM33" s="266"/>
      <c r="EN33" s="266"/>
      <c r="EO33" s="266"/>
      <c r="EP33" s="266"/>
      <c r="EQ33" s="266"/>
      <c r="ER33" s="266"/>
      <c r="ES33" s="266"/>
      <c r="ET33" s="266"/>
      <c r="EU33" s="266"/>
      <c r="EV33" s="279">
        <f>(ED33/DN33*100)</f>
        <v>-19.60293497525579</v>
      </c>
      <c r="EW33" s="266"/>
      <c r="EX33" s="266"/>
      <c r="EY33" s="266"/>
      <c r="EZ33" s="266"/>
      <c r="FA33" s="266"/>
      <c r="FB33" s="266"/>
      <c r="FC33" s="266"/>
      <c r="FD33" s="266"/>
      <c r="FE33" s="266"/>
      <c r="FF33" s="266"/>
      <c r="FG33" s="266"/>
      <c r="FH33" s="266"/>
      <c r="FI33" s="266"/>
      <c r="FJ33" s="266"/>
      <c r="FK33" s="267"/>
      <c r="FL33" s="298"/>
      <c r="FM33" s="298"/>
      <c r="FN33" s="298"/>
      <c r="FO33" s="298"/>
      <c r="FP33" s="298"/>
      <c r="FQ33" s="298"/>
      <c r="FR33" s="298"/>
      <c r="FS33" s="298"/>
      <c r="FT33" s="298"/>
      <c r="FU33" s="298"/>
      <c r="FV33" s="298"/>
      <c r="FW33" s="298"/>
      <c r="FX33" s="298"/>
      <c r="FY33" s="298"/>
      <c r="FZ33" s="298"/>
      <c r="GA33" s="298"/>
      <c r="GB33" s="298"/>
      <c r="GC33" s="298"/>
      <c r="GD33" s="298"/>
      <c r="GE33" s="299"/>
    </row>
    <row r="34" spans="1:187" ht="27" customHeight="1">
      <c r="A34" s="234">
        <v>2</v>
      </c>
      <c r="B34" s="234"/>
      <c r="C34" s="234"/>
      <c r="D34" s="234"/>
      <c r="E34" s="234"/>
      <c r="F34" s="262" t="s">
        <v>219</v>
      </c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39">
        <v>131</v>
      </c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80">
        <v>0</v>
      </c>
      <c r="BE34" s="281"/>
      <c r="BF34" s="281"/>
      <c r="BG34" s="281"/>
      <c r="BH34" s="281"/>
      <c r="BI34" s="281"/>
      <c r="BJ34" s="281"/>
      <c r="BK34" s="281"/>
      <c r="BL34" s="281"/>
      <c r="BM34" s="282"/>
      <c r="BN34" s="280">
        <v>0</v>
      </c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2"/>
      <c r="CD34" s="244">
        <v>33721.2016377</v>
      </c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8">
        <v>519</v>
      </c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68">
        <f>CD34*CQ34</f>
        <v>17501303.649966303</v>
      </c>
      <c r="DC34" s="268"/>
      <c r="DD34" s="268"/>
      <c r="DE34" s="268"/>
      <c r="DF34" s="268"/>
      <c r="DG34" s="268"/>
      <c r="DH34" s="268"/>
      <c r="DI34" s="268"/>
      <c r="DJ34" s="268"/>
      <c r="DK34" s="268"/>
      <c r="DL34" s="268"/>
      <c r="DM34" s="269"/>
      <c r="DN34" s="244">
        <f>10497596.6-DN35</f>
        <v>8789036.299999999</v>
      </c>
      <c r="DO34" s="246"/>
      <c r="DP34" s="246"/>
      <c r="DQ34" s="246"/>
      <c r="DR34" s="246"/>
      <c r="DS34" s="246"/>
      <c r="DT34" s="246"/>
      <c r="DU34" s="246"/>
      <c r="DV34" s="246"/>
      <c r="DW34" s="246"/>
      <c r="DX34" s="246"/>
      <c r="DY34" s="246"/>
      <c r="DZ34" s="246"/>
      <c r="EA34" s="246"/>
      <c r="EB34" s="246"/>
      <c r="EC34" s="247"/>
      <c r="ED34" s="244">
        <f>DB34-DN34</f>
        <v>8712267.349966304</v>
      </c>
      <c r="EE34" s="246"/>
      <c r="EF34" s="246"/>
      <c r="EG34" s="246"/>
      <c r="EH34" s="246"/>
      <c r="EI34" s="246"/>
      <c r="EJ34" s="246"/>
      <c r="EK34" s="246"/>
      <c r="EL34" s="246"/>
      <c r="EM34" s="246"/>
      <c r="EN34" s="246"/>
      <c r="EO34" s="246"/>
      <c r="EP34" s="246"/>
      <c r="EQ34" s="246"/>
      <c r="ER34" s="246"/>
      <c r="ES34" s="246"/>
      <c r="ET34" s="246"/>
      <c r="EU34" s="246"/>
      <c r="EV34" s="245">
        <f>(ED34/DN34*100)</f>
        <v>99.12653734251052</v>
      </c>
      <c r="EW34" s="246"/>
      <c r="EX34" s="246"/>
      <c r="EY34" s="246"/>
      <c r="EZ34" s="246"/>
      <c r="FA34" s="246"/>
      <c r="FB34" s="246"/>
      <c r="FC34" s="246"/>
      <c r="FD34" s="246"/>
      <c r="FE34" s="246"/>
      <c r="FF34" s="246"/>
      <c r="FG34" s="246"/>
      <c r="FH34" s="246"/>
      <c r="FI34" s="246"/>
      <c r="FJ34" s="246"/>
      <c r="FK34" s="247"/>
      <c r="FL34" s="302" t="s">
        <v>504</v>
      </c>
      <c r="FM34" s="303"/>
      <c r="FN34" s="303"/>
      <c r="FO34" s="303"/>
      <c r="FP34" s="303"/>
      <c r="FQ34" s="303"/>
      <c r="FR34" s="303"/>
      <c r="FS34" s="303"/>
      <c r="FT34" s="303"/>
      <c r="FU34" s="303"/>
      <c r="FV34" s="303"/>
      <c r="FW34" s="303"/>
      <c r="FX34" s="303"/>
      <c r="FY34" s="303"/>
      <c r="FZ34" s="303"/>
      <c r="GA34" s="303"/>
      <c r="GB34" s="303"/>
      <c r="GC34" s="303"/>
      <c r="GD34" s="303"/>
      <c r="GE34" s="304"/>
    </row>
    <row r="35" spans="1:187" ht="27" customHeight="1">
      <c r="A35" s="234">
        <v>3</v>
      </c>
      <c r="B35" s="234"/>
      <c r="C35" s="234"/>
      <c r="D35" s="234"/>
      <c r="E35" s="234"/>
      <c r="F35" s="262" t="s">
        <v>219</v>
      </c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39">
        <v>131</v>
      </c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83"/>
      <c r="BE35" s="284"/>
      <c r="BF35" s="284"/>
      <c r="BG35" s="284"/>
      <c r="BH35" s="284"/>
      <c r="BI35" s="284"/>
      <c r="BJ35" s="284"/>
      <c r="BK35" s="284"/>
      <c r="BL35" s="284"/>
      <c r="BM35" s="285"/>
      <c r="BN35" s="283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5"/>
      <c r="CD35" s="244">
        <v>20314.17</v>
      </c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8">
        <v>155</v>
      </c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68">
        <f>CD35*CQ35</f>
        <v>3148696.3499999996</v>
      </c>
      <c r="DC35" s="268"/>
      <c r="DD35" s="268"/>
      <c r="DE35" s="268"/>
      <c r="DF35" s="268"/>
      <c r="DG35" s="268"/>
      <c r="DH35" s="268"/>
      <c r="DI35" s="268"/>
      <c r="DJ35" s="268"/>
      <c r="DK35" s="268"/>
      <c r="DL35" s="268"/>
      <c r="DM35" s="269"/>
      <c r="DN35" s="244">
        <v>1708560.3</v>
      </c>
      <c r="DO35" s="246"/>
      <c r="DP35" s="246"/>
      <c r="DQ35" s="246"/>
      <c r="DR35" s="246"/>
      <c r="DS35" s="246"/>
      <c r="DT35" s="246"/>
      <c r="DU35" s="246"/>
      <c r="DV35" s="246"/>
      <c r="DW35" s="246"/>
      <c r="DX35" s="246"/>
      <c r="DY35" s="246"/>
      <c r="DZ35" s="246"/>
      <c r="EA35" s="246"/>
      <c r="EB35" s="246"/>
      <c r="EC35" s="247"/>
      <c r="ED35" s="244">
        <f>DB35-DN35</f>
        <v>1440136.0499999996</v>
      </c>
      <c r="EE35" s="246"/>
      <c r="EF35" s="246"/>
      <c r="EG35" s="246"/>
      <c r="EH35" s="246"/>
      <c r="EI35" s="246"/>
      <c r="EJ35" s="246"/>
      <c r="EK35" s="246"/>
      <c r="EL35" s="246"/>
      <c r="EM35" s="246"/>
      <c r="EN35" s="246"/>
      <c r="EO35" s="246"/>
      <c r="EP35" s="246"/>
      <c r="EQ35" s="246"/>
      <c r="ER35" s="246"/>
      <c r="ES35" s="246"/>
      <c r="ET35" s="246"/>
      <c r="EU35" s="246"/>
      <c r="EV35" s="245">
        <f>(ED35/DN35*100)</f>
        <v>84.28944825652331</v>
      </c>
      <c r="EW35" s="246"/>
      <c r="EX35" s="246"/>
      <c r="EY35" s="246"/>
      <c r="EZ35" s="246"/>
      <c r="FA35" s="246"/>
      <c r="FB35" s="246"/>
      <c r="FC35" s="246"/>
      <c r="FD35" s="246"/>
      <c r="FE35" s="246"/>
      <c r="FF35" s="246"/>
      <c r="FG35" s="246"/>
      <c r="FH35" s="246"/>
      <c r="FI35" s="246"/>
      <c r="FJ35" s="246"/>
      <c r="FK35" s="247"/>
      <c r="FL35" s="305"/>
      <c r="FM35" s="306"/>
      <c r="FN35" s="306"/>
      <c r="FO35" s="306"/>
      <c r="FP35" s="306"/>
      <c r="FQ35" s="306"/>
      <c r="FR35" s="306"/>
      <c r="FS35" s="306"/>
      <c r="FT35" s="306"/>
      <c r="FU35" s="306"/>
      <c r="FV35" s="306"/>
      <c r="FW35" s="306"/>
      <c r="FX35" s="306"/>
      <c r="FY35" s="306"/>
      <c r="FZ35" s="306"/>
      <c r="GA35" s="306"/>
      <c r="GB35" s="306"/>
      <c r="GC35" s="306"/>
      <c r="GD35" s="306"/>
      <c r="GE35" s="307"/>
    </row>
    <row r="36" spans="1:187" s="54" customFormat="1" ht="34.5" customHeight="1">
      <c r="A36" s="234">
        <v>1</v>
      </c>
      <c r="B36" s="234"/>
      <c r="C36" s="234"/>
      <c r="D36" s="234"/>
      <c r="E36" s="234"/>
      <c r="F36" s="262" t="s">
        <v>495</v>
      </c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39">
        <v>135</v>
      </c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44">
        <v>0</v>
      </c>
      <c r="BE36" s="266"/>
      <c r="BF36" s="266"/>
      <c r="BG36" s="266"/>
      <c r="BH36" s="266"/>
      <c r="BI36" s="266"/>
      <c r="BJ36" s="266"/>
      <c r="BK36" s="266"/>
      <c r="BL36" s="266"/>
      <c r="BM36" s="267"/>
      <c r="BN36" s="244">
        <v>0</v>
      </c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6"/>
      <c r="CB36" s="266"/>
      <c r="CC36" s="267"/>
      <c r="CD36" s="244">
        <v>7985.04</v>
      </c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48">
        <v>1</v>
      </c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68">
        <f>CD36*CQ36</f>
        <v>7985.04</v>
      </c>
      <c r="DC36" s="268"/>
      <c r="DD36" s="268"/>
      <c r="DE36" s="268"/>
      <c r="DF36" s="268"/>
      <c r="DG36" s="268"/>
      <c r="DH36" s="268"/>
      <c r="DI36" s="268"/>
      <c r="DJ36" s="268"/>
      <c r="DK36" s="268"/>
      <c r="DL36" s="268"/>
      <c r="DM36" s="269"/>
      <c r="DN36" s="244">
        <v>13973.82</v>
      </c>
      <c r="DO36" s="266"/>
      <c r="DP36" s="266"/>
      <c r="DQ36" s="266"/>
      <c r="DR36" s="266"/>
      <c r="DS36" s="266"/>
      <c r="DT36" s="266"/>
      <c r="DU36" s="266"/>
      <c r="DV36" s="266"/>
      <c r="DW36" s="266"/>
      <c r="DX36" s="266"/>
      <c r="DY36" s="266"/>
      <c r="DZ36" s="266"/>
      <c r="EA36" s="266"/>
      <c r="EB36" s="266"/>
      <c r="EC36" s="267"/>
      <c r="ED36" s="244">
        <f>DB36-DN36</f>
        <v>-5988.78</v>
      </c>
      <c r="EE36" s="266"/>
      <c r="EF36" s="266"/>
      <c r="EG36" s="266"/>
      <c r="EH36" s="266"/>
      <c r="EI36" s="266"/>
      <c r="EJ36" s="266"/>
      <c r="EK36" s="266"/>
      <c r="EL36" s="266"/>
      <c r="EM36" s="266"/>
      <c r="EN36" s="266"/>
      <c r="EO36" s="266"/>
      <c r="EP36" s="266"/>
      <c r="EQ36" s="266"/>
      <c r="ER36" s="266"/>
      <c r="ES36" s="266"/>
      <c r="ET36" s="266"/>
      <c r="EU36" s="266"/>
      <c r="EV36" s="279">
        <f>ED36/DN36*100</f>
        <v>-42.857142857142854</v>
      </c>
      <c r="EW36" s="266"/>
      <c r="EX36" s="266"/>
      <c r="EY36" s="266"/>
      <c r="EZ36" s="266"/>
      <c r="FA36" s="266"/>
      <c r="FB36" s="266"/>
      <c r="FC36" s="266"/>
      <c r="FD36" s="266"/>
      <c r="FE36" s="266"/>
      <c r="FF36" s="266"/>
      <c r="FG36" s="266"/>
      <c r="FH36" s="266"/>
      <c r="FI36" s="266"/>
      <c r="FJ36" s="266"/>
      <c r="FK36" s="267"/>
      <c r="FL36" s="298" t="s">
        <v>503</v>
      </c>
      <c r="FM36" s="298"/>
      <c r="FN36" s="298"/>
      <c r="FO36" s="298"/>
      <c r="FP36" s="298"/>
      <c r="FQ36" s="298"/>
      <c r="FR36" s="298"/>
      <c r="FS36" s="298"/>
      <c r="FT36" s="298"/>
      <c r="FU36" s="298"/>
      <c r="FV36" s="298"/>
      <c r="FW36" s="298"/>
      <c r="FX36" s="298"/>
      <c r="FY36" s="298"/>
      <c r="FZ36" s="298"/>
      <c r="GA36" s="298"/>
      <c r="GB36" s="298"/>
      <c r="GC36" s="298"/>
      <c r="GD36" s="298"/>
      <c r="GE36" s="299"/>
    </row>
    <row r="37" spans="1:187" ht="12.75" customHeight="1">
      <c r="A37" s="239" t="s">
        <v>18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1"/>
      <c r="AR37" s="239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4"/>
      <c r="BE37" s="246"/>
      <c r="BF37" s="246"/>
      <c r="BG37" s="246"/>
      <c r="BH37" s="246"/>
      <c r="BI37" s="246"/>
      <c r="BJ37" s="246"/>
      <c r="BK37" s="246"/>
      <c r="BL37" s="246"/>
      <c r="BM37" s="247"/>
      <c r="BN37" s="244"/>
      <c r="BO37" s="268"/>
      <c r="BP37" s="268"/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46"/>
      <c r="CB37" s="246"/>
      <c r="CC37" s="247"/>
      <c r="CD37" s="244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68">
        <f>DB33+DB34+DB35+DB36</f>
        <v>20857985.0399663</v>
      </c>
      <c r="DC37" s="268"/>
      <c r="DD37" s="268"/>
      <c r="DE37" s="268"/>
      <c r="DF37" s="268"/>
      <c r="DG37" s="268"/>
      <c r="DH37" s="268"/>
      <c r="DI37" s="268"/>
      <c r="DJ37" s="268"/>
      <c r="DK37" s="268"/>
      <c r="DL37" s="268"/>
      <c r="DM37" s="269"/>
      <c r="DN37" s="244">
        <f>DN33+DN34+DN35</f>
        <v>10746361.9</v>
      </c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7"/>
      <c r="ED37" s="244">
        <f>DB37-DN37</f>
        <v>10111623.1399663</v>
      </c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5">
        <f>(ED37/DN37*100)</f>
        <v>94.09345445518915</v>
      </c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7"/>
      <c r="FL37" s="246">
        <f>20650000-DB34-DB35</f>
        <v>3.3697113394737244E-05</v>
      </c>
      <c r="FM37" s="246"/>
      <c r="FN37" s="246"/>
      <c r="FO37" s="246"/>
      <c r="FP37" s="246"/>
      <c r="FQ37" s="246"/>
      <c r="FR37" s="246"/>
      <c r="FS37" s="246"/>
      <c r="FT37" s="246"/>
      <c r="FU37" s="246"/>
      <c r="FV37" s="246"/>
      <c r="FW37" s="246"/>
      <c r="FX37" s="246"/>
      <c r="FY37" s="246"/>
      <c r="FZ37" s="246"/>
      <c r="GA37" s="246"/>
      <c r="GB37" s="246"/>
      <c r="GC37" s="246"/>
      <c r="GD37" s="246"/>
      <c r="GE37" s="247"/>
    </row>
    <row r="38" spans="1:187" ht="15.75" customHeight="1">
      <c r="A38" s="277" t="s">
        <v>138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  <c r="CW38" s="278"/>
      <c r="CX38" s="278"/>
      <c r="CY38" s="278"/>
      <c r="CZ38" s="278"/>
      <c r="DA38" s="278"/>
      <c r="DB38" s="278"/>
      <c r="DC38" s="278"/>
      <c r="DD38" s="278"/>
      <c r="DE38" s="278"/>
      <c r="DF38" s="278"/>
      <c r="DG38" s="278"/>
      <c r="DH38" s="278"/>
      <c r="DI38" s="278"/>
      <c r="DJ38" s="278"/>
      <c r="DK38" s="278"/>
      <c r="DL38" s="278"/>
      <c r="DM38" s="278"/>
      <c r="DN38" s="278"/>
      <c r="DO38" s="278"/>
      <c r="DP38" s="278"/>
      <c r="DQ38" s="278"/>
      <c r="DR38" s="278"/>
      <c r="DS38" s="278"/>
      <c r="DT38" s="278"/>
      <c r="DU38" s="278"/>
      <c r="DV38" s="278"/>
      <c r="DW38" s="278"/>
      <c r="DX38" s="278"/>
      <c r="DY38" s="278"/>
      <c r="DZ38" s="278"/>
      <c r="EA38" s="278"/>
      <c r="EB38" s="278"/>
      <c r="EC38" s="278"/>
      <c r="ED38" s="278"/>
      <c r="EE38" s="278"/>
      <c r="EF38" s="278"/>
      <c r="EG38" s="278"/>
      <c r="EH38" s="278"/>
      <c r="EI38" s="278"/>
      <c r="EJ38" s="278"/>
      <c r="EK38" s="278"/>
      <c r="EL38" s="278"/>
      <c r="EM38" s="278"/>
      <c r="EN38" s="278"/>
      <c r="EO38" s="278"/>
      <c r="EP38" s="278"/>
      <c r="EQ38" s="278"/>
      <c r="ER38" s="278"/>
      <c r="ES38" s="278"/>
      <c r="ET38" s="278"/>
      <c r="EU38" s="278"/>
      <c r="EV38" s="278"/>
      <c r="EW38" s="278"/>
      <c r="EX38" s="278"/>
      <c r="EY38" s="278"/>
      <c r="EZ38" s="278"/>
      <c r="FA38" s="278"/>
      <c r="FB38" s="278"/>
      <c r="FC38" s="278"/>
      <c r="FD38" s="278"/>
      <c r="FE38" s="278"/>
      <c r="FF38" s="278"/>
      <c r="FG38" s="278"/>
      <c r="FH38" s="278"/>
      <c r="FI38" s="278"/>
      <c r="FJ38" s="278"/>
      <c r="FK38" s="278"/>
      <c r="FL38" s="278"/>
      <c r="FM38" s="278"/>
      <c r="FN38" s="278"/>
      <c r="FO38" s="278"/>
      <c r="FP38" s="278"/>
      <c r="FQ38" s="278"/>
      <c r="FR38" s="278"/>
      <c r="FS38" s="278"/>
      <c r="FT38" s="278"/>
      <c r="FU38" s="278"/>
      <c r="FV38" s="278"/>
      <c r="FW38" s="278"/>
      <c r="FX38" s="278"/>
      <c r="FY38" s="278"/>
      <c r="FZ38" s="278"/>
      <c r="GA38" s="278"/>
      <c r="GB38" s="278"/>
      <c r="GC38" s="278"/>
      <c r="GD38" s="278"/>
      <c r="GE38" s="278"/>
    </row>
    <row r="39" spans="1:187" ht="12.75">
      <c r="A39" s="252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253"/>
      <c r="DX39" s="253"/>
      <c r="DY39" s="253"/>
      <c r="DZ39" s="253"/>
      <c r="EA39" s="253"/>
      <c r="EB39" s="253"/>
      <c r="EC39" s="253"/>
      <c r="ED39" s="253"/>
      <c r="EE39" s="253"/>
      <c r="EF39" s="253"/>
      <c r="EG39" s="253"/>
      <c r="EH39" s="253"/>
      <c r="EI39" s="253"/>
      <c r="EJ39" s="253"/>
      <c r="EK39" s="253"/>
      <c r="EL39" s="253"/>
      <c r="EM39" s="253"/>
      <c r="EN39" s="253"/>
      <c r="EO39" s="253"/>
      <c r="EP39" s="253"/>
      <c r="EQ39" s="253"/>
      <c r="ER39" s="253"/>
      <c r="ES39" s="253"/>
      <c r="ET39" s="253"/>
      <c r="EU39" s="253"/>
      <c r="EV39" s="253"/>
      <c r="EW39" s="253"/>
      <c r="EX39" s="253"/>
      <c r="EY39" s="253"/>
      <c r="EZ39" s="253"/>
      <c r="FA39" s="253"/>
      <c r="FB39" s="253"/>
      <c r="FC39" s="253"/>
      <c r="FD39" s="253"/>
      <c r="FE39" s="253"/>
      <c r="FF39" s="253"/>
      <c r="FG39" s="253"/>
      <c r="FH39" s="253"/>
      <c r="FI39" s="253"/>
      <c r="FJ39" s="253"/>
      <c r="FK39" s="253"/>
      <c r="FL39" s="253"/>
      <c r="FM39" s="253"/>
      <c r="FN39" s="253"/>
      <c r="FO39" s="253"/>
      <c r="FP39" s="253"/>
      <c r="FQ39" s="253"/>
      <c r="FR39" s="253"/>
      <c r="FS39" s="253"/>
      <c r="FT39" s="253"/>
      <c r="FU39" s="253"/>
      <c r="FV39" s="253"/>
      <c r="FW39" s="253"/>
      <c r="FX39" s="253"/>
      <c r="FY39" s="253"/>
      <c r="FZ39" s="253"/>
      <c r="GA39" s="253"/>
      <c r="GB39" s="253"/>
      <c r="GC39" s="253"/>
      <c r="GD39" s="253"/>
      <c r="GE39" s="253"/>
    </row>
    <row r="40" spans="1:187" ht="14.25" customHeight="1">
      <c r="A40" s="291" t="s">
        <v>151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/>
      <c r="CV40" s="291"/>
      <c r="CW40" s="291"/>
      <c r="CX40" s="291"/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291"/>
      <c r="DK40" s="291"/>
      <c r="DL40" s="291"/>
      <c r="DM40" s="291"/>
      <c r="DN40" s="291"/>
      <c r="DO40" s="291"/>
      <c r="DP40" s="291"/>
      <c r="DQ40" s="291"/>
      <c r="DR40" s="291"/>
      <c r="DS40" s="291"/>
      <c r="DT40" s="291"/>
      <c r="DU40" s="291"/>
      <c r="DV40" s="291"/>
      <c r="DW40" s="291"/>
      <c r="DX40" s="291"/>
      <c r="DY40" s="291"/>
      <c r="DZ40" s="291"/>
      <c r="EA40" s="291"/>
      <c r="EB40" s="291"/>
      <c r="EC40" s="291"/>
      <c r="ED40" s="291"/>
      <c r="EE40" s="291"/>
      <c r="EF40" s="291"/>
      <c r="EG40" s="291"/>
      <c r="EH40" s="291"/>
      <c r="EI40" s="291"/>
      <c r="EJ40" s="291"/>
      <c r="EK40" s="291"/>
      <c r="EL40" s="291"/>
      <c r="EM40" s="291"/>
      <c r="EN40" s="291"/>
      <c r="EO40" s="291"/>
      <c r="EP40" s="291"/>
      <c r="EQ40" s="291"/>
      <c r="ER40" s="291"/>
      <c r="ES40" s="291"/>
      <c r="ET40" s="291"/>
      <c r="EU40" s="291"/>
      <c r="EV40" s="291"/>
      <c r="EW40" s="291"/>
      <c r="EX40" s="291"/>
      <c r="EY40" s="291"/>
      <c r="EZ40" s="291"/>
      <c r="FA40" s="291"/>
      <c r="FB40" s="291"/>
      <c r="FC40" s="291"/>
      <c r="FD40" s="291"/>
      <c r="FE40" s="291"/>
      <c r="FF40" s="291"/>
      <c r="FG40" s="291"/>
      <c r="FH40" s="291"/>
      <c r="FI40" s="291"/>
      <c r="FJ40" s="291"/>
      <c r="FK40" s="291"/>
      <c r="FL40" s="291"/>
      <c r="FM40" s="291"/>
      <c r="FN40" s="291"/>
      <c r="FO40" s="291"/>
      <c r="FP40" s="291"/>
      <c r="FQ40" s="291"/>
      <c r="FR40" s="291"/>
      <c r="FS40" s="291"/>
      <c r="FT40" s="291"/>
      <c r="FU40" s="291"/>
      <c r="FV40" s="291"/>
      <c r="FW40" s="291"/>
      <c r="FX40" s="291"/>
      <c r="FY40" s="291"/>
      <c r="FZ40" s="291"/>
      <c r="GA40" s="291"/>
      <c r="GB40" s="291"/>
      <c r="GC40" s="291"/>
      <c r="GD40" s="291"/>
      <c r="GE40" s="291"/>
    </row>
    <row r="41" spans="1:187" ht="6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</row>
    <row r="42" spans="1:187" ht="21" customHeight="1">
      <c r="A42" s="234" t="s">
        <v>106</v>
      </c>
      <c r="B42" s="234"/>
      <c r="C42" s="234"/>
      <c r="D42" s="234"/>
      <c r="E42" s="234"/>
      <c r="F42" s="234" t="s">
        <v>35</v>
      </c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0"/>
      <c r="BR42" s="270"/>
      <c r="BS42" s="270"/>
      <c r="BT42" s="270"/>
      <c r="BU42" s="270"/>
      <c r="BV42" s="270"/>
      <c r="BW42" s="270"/>
      <c r="BX42" s="270"/>
      <c r="BY42" s="270"/>
      <c r="BZ42" s="270"/>
      <c r="CA42" s="270"/>
      <c r="CB42" s="270"/>
      <c r="CC42" s="270"/>
      <c r="CD42" s="270"/>
      <c r="CE42" s="270"/>
      <c r="CF42" s="270"/>
      <c r="CG42" s="270"/>
      <c r="CH42" s="270"/>
      <c r="CI42" s="270"/>
      <c r="CJ42" s="270"/>
      <c r="CK42" s="270"/>
      <c r="CL42" s="270"/>
      <c r="CM42" s="270"/>
      <c r="CN42" s="270"/>
      <c r="CO42" s="270"/>
      <c r="CP42" s="270"/>
      <c r="CQ42" s="270"/>
      <c r="CR42" s="270"/>
      <c r="CS42" s="270"/>
      <c r="CT42" s="270"/>
      <c r="CU42" s="270"/>
      <c r="CV42" s="270"/>
      <c r="CW42" s="270"/>
      <c r="CX42" s="270"/>
      <c r="CY42" s="270"/>
      <c r="CZ42" s="270"/>
      <c r="DA42" s="270"/>
      <c r="DB42" s="270"/>
      <c r="DC42" s="270"/>
      <c r="DD42" s="270"/>
      <c r="DE42" s="270"/>
      <c r="DF42" s="270"/>
      <c r="DG42" s="270"/>
      <c r="DH42" s="270"/>
      <c r="DI42" s="270"/>
      <c r="DJ42" s="270"/>
      <c r="DK42" s="270"/>
      <c r="DL42" s="270"/>
      <c r="DM42" s="270"/>
      <c r="DN42" s="270"/>
      <c r="DO42" s="270"/>
      <c r="DP42" s="270"/>
      <c r="DQ42" s="270"/>
      <c r="DR42" s="270"/>
      <c r="DS42" s="270"/>
      <c r="DT42" s="270"/>
      <c r="DU42" s="270"/>
      <c r="DV42" s="270"/>
      <c r="DW42" s="239" t="s">
        <v>154</v>
      </c>
      <c r="DX42" s="240"/>
      <c r="DY42" s="240"/>
      <c r="DZ42" s="240"/>
      <c r="EA42" s="240"/>
      <c r="EB42" s="240"/>
      <c r="EC42" s="240"/>
      <c r="ED42" s="240"/>
      <c r="EE42" s="240"/>
      <c r="EF42" s="240"/>
      <c r="EG42" s="240"/>
      <c r="EH42" s="240"/>
      <c r="EI42" s="240"/>
      <c r="EJ42" s="240"/>
      <c r="EK42" s="240"/>
      <c r="EL42" s="240"/>
      <c r="EM42" s="240"/>
      <c r="EN42" s="240"/>
      <c r="EO42" s="240"/>
      <c r="EP42" s="240"/>
      <c r="EQ42" s="240"/>
      <c r="ER42" s="241"/>
      <c r="ES42" s="239" t="s">
        <v>109</v>
      </c>
      <c r="ET42" s="237"/>
      <c r="EU42" s="237"/>
      <c r="EV42" s="237"/>
      <c r="EW42" s="237"/>
      <c r="EX42" s="237"/>
      <c r="EY42" s="237"/>
      <c r="EZ42" s="237"/>
      <c r="FA42" s="237"/>
      <c r="FB42" s="237"/>
      <c r="FC42" s="237"/>
      <c r="FD42" s="237"/>
      <c r="FE42" s="237"/>
      <c r="FF42" s="237"/>
      <c r="FG42" s="237"/>
      <c r="FH42" s="237"/>
      <c r="FI42" s="237"/>
      <c r="FJ42" s="237"/>
      <c r="FK42" s="237"/>
      <c r="FL42" s="237"/>
      <c r="FM42" s="237"/>
      <c r="FN42" s="237"/>
      <c r="FO42" s="237"/>
      <c r="FP42" s="237"/>
      <c r="FQ42" s="237"/>
      <c r="FR42" s="237"/>
      <c r="FS42" s="237"/>
      <c r="FT42" s="237"/>
      <c r="FU42" s="237"/>
      <c r="FV42" s="237"/>
      <c r="FW42" s="237"/>
      <c r="FX42" s="237"/>
      <c r="FY42" s="237"/>
      <c r="FZ42" s="237"/>
      <c r="GA42" s="237"/>
      <c r="GB42" s="237"/>
      <c r="GC42" s="237"/>
      <c r="GD42" s="237"/>
      <c r="GE42" s="238"/>
    </row>
    <row r="43" spans="1:187" ht="12.75">
      <c r="A43" s="234">
        <v>1</v>
      </c>
      <c r="B43" s="234"/>
      <c r="C43" s="234"/>
      <c r="D43" s="234"/>
      <c r="E43" s="234"/>
      <c r="F43" s="249" t="s">
        <v>217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0"/>
      <c r="DE43" s="250"/>
      <c r="DF43" s="250"/>
      <c r="DG43" s="250"/>
      <c r="DH43" s="250"/>
      <c r="DI43" s="250"/>
      <c r="DJ43" s="250"/>
      <c r="DK43" s="250"/>
      <c r="DL43" s="250"/>
      <c r="DM43" s="250"/>
      <c r="DN43" s="250"/>
      <c r="DO43" s="250"/>
      <c r="DP43" s="250"/>
      <c r="DQ43" s="250"/>
      <c r="DR43" s="250"/>
      <c r="DS43" s="250"/>
      <c r="DT43" s="250"/>
      <c r="DU43" s="250"/>
      <c r="DV43" s="250"/>
      <c r="DW43" s="239">
        <v>141</v>
      </c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  <c r="EI43" s="240"/>
      <c r="EJ43" s="240"/>
      <c r="EK43" s="240"/>
      <c r="EL43" s="240"/>
      <c r="EM43" s="240"/>
      <c r="EN43" s="240"/>
      <c r="EO43" s="240"/>
      <c r="EP43" s="240"/>
      <c r="EQ43" s="240"/>
      <c r="ER43" s="241"/>
      <c r="ES43" s="244">
        <v>8709.5</v>
      </c>
      <c r="ET43" s="268"/>
      <c r="EU43" s="268"/>
      <c r="EV43" s="268"/>
      <c r="EW43" s="268"/>
      <c r="EX43" s="268"/>
      <c r="EY43" s="268"/>
      <c r="EZ43" s="268"/>
      <c r="FA43" s="268"/>
      <c r="FB43" s="268"/>
      <c r="FC43" s="268"/>
      <c r="FD43" s="268"/>
      <c r="FE43" s="268"/>
      <c r="FF43" s="268"/>
      <c r="FG43" s="268"/>
      <c r="FH43" s="268"/>
      <c r="FI43" s="268"/>
      <c r="FJ43" s="268"/>
      <c r="FK43" s="268"/>
      <c r="FL43" s="268"/>
      <c r="FM43" s="268"/>
      <c r="FN43" s="268"/>
      <c r="FO43" s="268"/>
      <c r="FP43" s="268"/>
      <c r="FQ43" s="268"/>
      <c r="FR43" s="268"/>
      <c r="FS43" s="268"/>
      <c r="FT43" s="268"/>
      <c r="FU43" s="268"/>
      <c r="FV43" s="268"/>
      <c r="FW43" s="268"/>
      <c r="FX43" s="268"/>
      <c r="FY43" s="268"/>
      <c r="FZ43" s="268"/>
      <c r="GA43" s="268"/>
      <c r="GB43" s="268"/>
      <c r="GC43" s="268"/>
      <c r="GD43" s="268"/>
      <c r="GE43" s="269"/>
    </row>
    <row r="44" spans="1:187" ht="12.75">
      <c r="A44" s="234">
        <v>2</v>
      </c>
      <c r="B44" s="234"/>
      <c r="C44" s="234"/>
      <c r="D44" s="234"/>
      <c r="E44" s="234"/>
      <c r="F44" s="234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270"/>
      <c r="CP44" s="270"/>
      <c r="CQ44" s="270"/>
      <c r="CR44" s="270"/>
      <c r="CS44" s="270"/>
      <c r="CT44" s="270"/>
      <c r="CU44" s="270"/>
      <c r="CV44" s="270"/>
      <c r="CW44" s="270"/>
      <c r="CX44" s="270"/>
      <c r="CY44" s="270"/>
      <c r="CZ44" s="270"/>
      <c r="DA44" s="270"/>
      <c r="DB44" s="270"/>
      <c r="DC44" s="270"/>
      <c r="DD44" s="270"/>
      <c r="DE44" s="270"/>
      <c r="DF44" s="270"/>
      <c r="DG44" s="270"/>
      <c r="DH44" s="270"/>
      <c r="DI44" s="270"/>
      <c r="DJ44" s="270"/>
      <c r="DK44" s="270"/>
      <c r="DL44" s="270"/>
      <c r="DM44" s="270"/>
      <c r="DN44" s="270"/>
      <c r="DO44" s="270"/>
      <c r="DP44" s="270"/>
      <c r="DQ44" s="270"/>
      <c r="DR44" s="270"/>
      <c r="DS44" s="270"/>
      <c r="DT44" s="270"/>
      <c r="DU44" s="270"/>
      <c r="DV44" s="270"/>
      <c r="DW44" s="239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1"/>
      <c r="ES44" s="244"/>
      <c r="ET44" s="268"/>
      <c r="EU44" s="268"/>
      <c r="EV44" s="268"/>
      <c r="EW44" s="268"/>
      <c r="EX44" s="268"/>
      <c r="EY44" s="268"/>
      <c r="EZ44" s="268"/>
      <c r="FA44" s="268"/>
      <c r="FB44" s="268"/>
      <c r="FC44" s="268"/>
      <c r="FD44" s="268"/>
      <c r="FE44" s="268"/>
      <c r="FF44" s="268"/>
      <c r="FG44" s="268"/>
      <c r="FH44" s="268"/>
      <c r="FI44" s="268"/>
      <c r="FJ44" s="268"/>
      <c r="FK44" s="268"/>
      <c r="FL44" s="268"/>
      <c r="FM44" s="268"/>
      <c r="FN44" s="268"/>
      <c r="FO44" s="268"/>
      <c r="FP44" s="268"/>
      <c r="FQ44" s="268"/>
      <c r="FR44" s="268"/>
      <c r="FS44" s="268"/>
      <c r="FT44" s="268"/>
      <c r="FU44" s="268"/>
      <c r="FV44" s="268"/>
      <c r="FW44" s="268"/>
      <c r="FX44" s="268"/>
      <c r="FY44" s="268"/>
      <c r="FZ44" s="268"/>
      <c r="GA44" s="268"/>
      <c r="GB44" s="268"/>
      <c r="GC44" s="268"/>
      <c r="GD44" s="268"/>
      <c r="GE44" s="269"/>
    </row>
    <row r="45" spans="1:187" ht="11.25" customHeight="1">
      <c r="A45" s="262" t="s">
        <v>18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  <c r="EN45" s="263"/>
      <c r="EO45" s="263"/>
      <c r="EP45" s="263"/>
      <c r="EQ45" s="263"/>
      <c r="ER45" s="264"/>
      <c r="ES45" s="244">
        <f>ES43</f>
        <v>8709.5</v>
      </c>
      <c r="ET45" s="268"/>
      <c r="EU45" s="268"/>
      <c r="EV45" s="268"/>
      <c r="EW45" s="268"/>
      <c r="EX45" s="268"/>
      <c r="EY45" s="268"/>
      <c r="EZ45" s="268"/>
      <c r="FA45" s="268"/>
      <c r="FB45" s="268"/>
      <c r="FC45" s="268"/>
      <c r="FD45" s="268"/>
      <c r="FE45" s="268"/>
      <c r="FF45" s="268"/>
      <c r="FG45" s="268"/>
      <c r="FH45" s="268"/>
      <c r="FI45" s="268"/>
      <c r="FJ45" s="268"/>
      <c r="FK45" s="268"/>
      <c r="FL45" s="268"/>
      <c r="FM45" s="268"/>
      <c r="FN45" s="268"/>
      <c r="FO45" s="268"/>
      <c r="FP45" s="268"/>
      <c r="FQ45" s="268"/>
      <c r="FR45" s="268"/>
      <c r="FS45" s="268"/>
      <c r="FT45" s="268"/>
      <c r="FU45" s="268"/>
      <c r="FV45" s="268"/>
      <c r="FW45" s="268"/>
      <c r="FX45" s="268"/>
      <c r="FY45" s="268"/>
      <c r="FZ45" s="268"/>
      <c r="GA45" s="268"/>
      <c r="GB45" s="268"/>
      <c r="GC45" s="268"/>
      <c r="GD45" s="268"/>
      <c r="GE45" s="269"/>
    </row>
    <row r="46" spans="1:187" ht="13.5" customHeight="1">
      <c r="A46" s="235" t="s">
        <v>143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6"/>
      <c r="DO46" s="236"/>
      <c r="DP46" s="236"/>
      <c r="DQ46" s="236"/>
      <c r="DR46" s="236"/>
      <c r="DS46" s="236"/>
      <c r="DT46" s="236"/>
      <c r="DU46" s="236"/>
      <c r="DV46" s="236"/>
      <c r="DW46" s="236"/>
      <c r="DX46" s="236"/>
      <c r="DY46" s="236"/>
      <c r="DZ46" s="236"/>
      <c r="EA46" s="236"/>
      <c r="EB46" s="236"/>
      <c r="EC46" s="236"/>
      <c r="ED46" s="236"/>
      <c r="EE46" s="236"/>
      <c r="EF46" s="236"/>
      <c r="EG46" s="236"/>
      <c r="EH46" s="236"/>
      <c r="EI46" s="236"/>
      <c r="EJ46" s="236"/>
      <c r="EK46" s="236"/>
      <c r="EL46" s="236"/>
      <c r="EM46" s="236"/>
      <c r="EN46" s="236"/>
      <c r="EO46" s="236"/>
      <c r="EP46" s="236"/>
      <c r="EQ46" s="236"/>
      <c r="ER46" s="236"/>
      <c r="ES46" s="236"/>
      <c r="ET46" s="236"/>
      <c r="EU46" s="236"/>
      <c r="EV46" s="236"/>
      <c r="EW46" s="236"/>
      <c r="EX46" s="236"/>
      <c r="EY46" s="236"/>
      <c r="EZ46" s="236"/>
      <c r="FA46" s="236"/>
      <c r="FB46" s="236"/>
      <c r="FC46" s="236"/>
      <c r="FD46" s="236"/>
      <c r="FE46" s="236"/>
      <c r="FF46" s="236"/>
      <c r="FG46" s="236"/>
      <c r="FH46" s="236"/>
      <c r="FI46" s="236"/>
      <c r="FJ46" s="236"/>
      <c r="FK46" s="236"/>
      <c r="FL46" s="236"/>
      <c r="FM46" s="236"/>
      <c r="FN46" s="236"/>
      <c r="FO46" s="236"/>
      <c r="FP46" s="236"/>
      <c r="FQ46" s="236"/>
      <c r="FR46" s="236"/>
      <c r="FS46" s="236"/>
      <c r="FT46" s="236"/>
      <c r="FU46" s="236"/>
      <c r="FV46" s="236"/>
      <c r="FW46" s="236"/>
      <c r="FX46" s="236"/>
      <c r="FY46" s="236"/>
      <c r="FZ46" s="236"/>
      <c r="GA46" s="236"/>
      <c r="GB46" s="236"/>
      <c r="GC46" s="236"/>
      <c r="GD46" s="236"/>
      <c r="GE46" s="236"/>
    </row>
    <row r="47" spans="1:187" ht="11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</row>
    <row r="48" spans="1:187" ht="11.25" customHeight="1">
      <c r="A48" s="308" t="s">
        <v>144</v>
      </c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  <c r="CY48" s="308"/>
      <c r="CZ48" s="308"/>
      <c r="DA48" s="308"/>
      <c r="DB48" s="308"/>
      <c r="DC48" s="308"/>
      <c r="DD48" s="308"/>
      <c r="DE48" s="308"/>
      <c r="DF48" s="308"/>
      <c r="DG48" s="308"/>
      <c r="DH48" s="308"/>
      <c r="DI48" s="308"/>
      <c r="DJ48" s="308"/>
      <c r="DK48" s="308"/>
      <c r="DL48" s="308"/>
      <c r="DM48" s="308"/>
      <c r="DN48" s="308"/>
      <c r="DO48" s="308"/>
      <c r="DP48" s="308"/>
      <c r="DQ48" s="308"/>
      <c r="DR48" s="308"/>
      <c r="DS48" s="308"/>
      <c r="DT48" s="308"/>
      <c r="DU48" s="308"/>
      <c r="DV48" s="308"/>
      <c r="DW48" s="308"/>
      <c r="DX48" s="308"/>
      <c r="DY48" s="308"/>
      <c r="DZ48" s="308"/>
      <c r="EA48" s="308"/>
      <c r="EB48" s="308"/>
      <c r="EC48" s="308"/>
      <c r="ED48" s="308"/>
      <c r="EE48" s="308"/>
      <c r="EF48" s="308"/>
      <c r="EG48" s="308"/>
      <c r="EH48" s="308"/>
      <c r="EI48" s="308"/>
      <c r="EJ48" s="308"/>
      <c r="EK48" s="308"/>
      <c r="EL48" s="308"/>
      <c r="EM48" s="308"/>
      <c r="EN48" s="308"/>
      <c r="EO48" s="308"/>
      <c r="EP48" s="308"/>
      <c r="EQ48" s="308"/>
      <c r="ER48" s="308"/>
      <c r="ES48" s="308"/>
      <c r="ET48" s="308"/>
      <c r="EU48" s="308"/>
      <c r="EV48" s="308"/>
      <c r="EW48" s="308"/>
      <c r="EX48" s="308"/>
      <c r="EY48" s="308"/>
      <c r="EZ48" s="308"/>
      <c r="FA48" s="308"/>
      <c r="FB48" s="308"/>
      <c r="FC48" s="308"/>
      <c r="FD48" s="308"/>
      <c r="FE48" s="308"/>
      <c r="FF48" s="308"/>
      <c r="FG48" s="308"/>
      <c r="FH48" s="308"/>
      <c r="FI48" s="308"/>
      <c r="FJ48" s="308"/>
      <c r="FK48" s="308"/>
      <c r="FL48" s="308"/>
      <c r="FM48" s="308"/>
      <c r="FN48" s="308"/>
      <c r="FO48" s="308"/>
      <c r="FP48" s="308"/>
      <c r="FQ48" s="308"/>
      <c r="FR48" s="308"/>
      <c r="FS48" s="308"/>
      <c r="FT48" s="308"/>
      <c r="FU48" s="308"/>
      <c r="FV48" s="308"/>
      <c r="FW48" s="308"/>
      <c r="FX48" s="308"/>
      <c r="FY48" s="308"/>
      <c r="FZ48" s="308"/>
      <c r="GA48" s="308"/>
      <c r="GB48" s="308"/>
      <c r="GC48" s="308"/>
      <c r="GD48" s="308"/>
      <c r="GE48" s="308"/>
    </row>
    <row r="49" spans="1:187" ht="11.25" customHeight="1">
      <c r="A49" s="265" t="s">
        <v>112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5"/>
      <c r="CL49" s="265"/>
      <c r="CM49" s="265"/>
      <c r="CN49" s="265"/>
      <c r="CO49" s="265"/>
      <c r="CP49" s="265"/>
      <c r="CQ49" s="265"/>
      <c r="CR49" s="265"/>
      <c r="CS49" s="265"/>
      <c r="CT49" s="265"/>
      <c r="CU49" s="265"/>
      <c r="CV49" s="265"/>
      <c r="CW49" s="265"/>
      <c r="CX49" s="265"/>
      <c r="CY49" s="265"/>
      <c r="CZ49" s="265"/>
      <c r="DA49" s="265"/>
      <c r="DB49" s="265"/>
      <c r="DC49" s="265"/>
      <c r="DD49" s="265"/>
      <c r="DE49" s="265"/>
      <c r="DF49" s="265"/>
      <c r="DG49" s="265"/>
      <c r="DH49" s="265"/>
      <c r="DI49" s="265"/>
      <c r="DJ49" s="265"/>
      <c r="DK49" s="265"/>
      <c r="DL49" s="265"/>
      <c r="DM49" s="265"/>
      <c r="DN49" s="265"/>
      <c r="DO49" s="265"/>
      <c r="DP49" s="265"/>
      <c r="DQ49" s="265"/>
      <c r="DR49" s="265"/>
      <c r="DS49" s="265"/>
      <c r="DT49" s="265"/>
      <c r="DU49" s="265"/>
      <c r="DV49" s="265"/>
      <c r="DW49" s="265"/>
      <c r="DX49" s="265"/>
      <c r="DY49" s="265"/>
      <c r="DZ49" s="265"/>
      <c r="EA49" s="265"/>
      <c r="EB49" s="265"/>
      <c r="EC49" s="265"/>
      <c r="ED49" s="265"/>
      <c r="EE49" s="265"/>
      <c r="EF49" s="265"/>
      <c r="EG49" s="265"/>
      <c r="EH49" s="265"/>
      <c r="EI49" s="265"/>
      <c r="EJ49" s="265"/>
      <c r="EK49" s="265"/>
      <c r="EL49" s="265"/>
      <c r="EM49" s="265"/>
      <c r="EN49" s="265"/>
      <c r="EO49" s="265"/>
      <c r="EP49" s="265"/>
      <c r="EQ49" s="265"/>
      <c r="ER49" s="265"/>
      <c r="ES49" s="265"/>
      <c r="ET49" s="265"/>
      <c r="EU49" s="265"/>
      <c r="EV49" s="265"/>
      <c r="EW49" s="265"/>
      <c r="EX49" s="265"/>
      <c r="EY49" s="265"/>
      <c r="EZ49" s="265"/>
      <c r="FA49" s="265"/>
      <c r="FB49" s="265"/>
      <c r="FC49" s="265"/>
      <c r="FD49" s="265"/>
      <c r="FE49" s="265"/>
      <c r="FF49" s="265"/>
      <c r="FG49" s="265"/>
      <c r="FH49" s="265"/>
      <c r="FI49" s="265"/>
      <c r="FJ49" s="265"/>
      <c r="FK49" s="265"/>
      <c r="FL49" s="265"/>
      <c r="FM49" s="265"/>
      <c r="FN49" s="265"/>
      <c r="FO49" s="265"/>
      <c r="FP49" s="265"/>
      <c r="FQ49" s="265"/>
      <c r="FR49" s="265"/>
      <c r="FS49" s="265"/>
      <c r="FT49" s="265"/>
      <c r="FU49" s="265"/>
      <c r="FV49" s="265"/>
      <c r="FW49" s="265"/>
      <c r="FX49" s="265"/>
      <c r="FY49" s="265"/>
      <c r="FZ49" s="265"/>
      <c r="GA49" s="265"/>
      <c r="GB49" s="265"/>
      <c r="GC49" s="265"/>
      <c r="GD49" s="265"/>
      <c r="GE49" s="265"/>
    </row>
    <row r="50" spans="1:187" ht="5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</row>
    <row r="51" spans="1:187" ht="23.25" customHeight="1">
      <c r="A51" s="234" t="s">
        <v>106</v>
      </c>
      <c r="B51" s="234"/>
      <c r="C51" s="234"/>
      <c r="D51" s="234"/>
      <c r="E51" s="234"/>
      <c r="F51" s="239" t="s">
        <v>35</v>
      </c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  <c r="DH51" s="237"/>
      <c r="DI51" s="237"/>
      <c r="DJ51" s="237"/>
      <c r="DK51" s="237"/>
      <c r="DL51" s="237"/>
      <c r="DM51" s="237"/>
      <c r="DN51" s="237"/>
      <c r="DO51" s="237"/>
      <c r="DP51" s="237"/>
      <c r="DQ51" s="237"/>
      <c r="DR51" s="237"/>
      <c r="DS51" s="237"/>
      <c r="DT51" s="237"/>
      <c r="DU51" s="237"/>
      <c r="DV51" s="237"/>
      <c r="DW51" s="237"/>
      <c r="DX51" s="237"/>
      <c r="DY51" s="237"/>
      <c r="DZ51" s="237"/>
      <c r="EA51" s="237"/>
      <c r="EB51" s="237"/>
      <c r="EC51" s="237"/>
      <c r="ED51" s="237"/>
      <c r="EE51" s="237"/>
      <c r="EF51" s="237"/>
      <c r="EG51" s="237"/>
      <c r="EH51" s="237"/>
      <c r="EI51" s="237"/>
      <c r="EJ51" s="237"/>
      <c r="EK51" s="237"/>
      <c r="EL51" s="237"/>
      <c r="EM51" s="237"/>
      <c r="EN51" s="237"/>
      <c r="EO51" s="237"/>
      <c r="EP51" s="237"/>
      <c r="EQ51" s="237"/>
      <c r="ER51" s="238"/>
      <c r="ES51" s="239" t="s">
        <v>109</v>
      </c>
      <c r="ET51" s="237"/>
      <c r="EU51" s="237"/>
      <c r="EV51" s="237"/>
      <c r="EW51" s="237"/>
      <c r="EX51" s="237"/>
      <c r="EY51" s="237"/>
      <c r="EZ51" s="237"/>
      <c r="FA51" s="237"/>
      <c r="FB51" s="237"/>
      <c r="FC51" s="237"/>
      <c r="FD51" s="237"/>
      <c r="FE51" s="237"/>
      <c r="FF51" s="237"/>
      <c r="FG51" s="237"/>
      <c r="FH51" s="237"/>
      <c r="FI51" s="237"/>
      <c r="FJ51" s="237"/>
      <c r="FK51" s="237"/>
      <c r="FL51" s="237"/>
      <c r="FM51" s="237"/>
      <c r="FN51" s="237"/>
      <c r="FO51" s="237"/>
      <c r="FP51" s="237"/>
      <c r="FQ51" s="237"/>
      <c r="FR51" s="237"/>
      <c r="FS51" s="237"/>
      <c r="FT51" s="237"/>
      <c r="FU51" s="237"/>
      <c r="FV51" s="237"/>
      <c r="FW51" s="237"/>
      <c r="FX51" s="237"/>
      <c r="FY51" s="237"/>
      <c r="FZ51" s="237"/>
      <c r="GA51" s="237"/>
      <c r="GB51" s="237"/>
      <c r="GC51" s="237"/>
      <c r="GD51" s="237"/>
      <c r="GE51" s="238"/>
    </row>
    <row r="52" spans="1:187" ht="11.25">
      <c r="A52" s="234">
        <v>1</v>
      </c>
      <c r="B52" s="234"/>
      <c r="C52" s="234"/>
      <c r="D52" s="234"/>
      <c r="E52" s="234"/>
      <c r="F52" s="262" t="s">
        <v>216</v>
      </c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263"/>
      <c r="DO52" s="263"/>
      <c r="DP52" s="263"/>
      <c r="DQ52" s="263"/>
      <c r="DR52" s="263"/>
      <c r="DS52" s="263"/>
      <c r="DT52" s="263"/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  <c r="EI52" s="263"/>
      <c r="EJ52" s="263"/>
      <c r="EK52" s="263"/>
      <c r="EL52" s="263"/>
      <c r="EM52" s="263"/>
      <c r="EN52" s="263"/>
      <c r="EO52" s="263"/>
      <c r="EP52" s="263"/>
      <c r="EQ52" s="263"/>
      <c r="ER52" s="264"/>
      <c r="ES52" s="244">
        <f>1365000+5226000+1696000+1000000</f>
        <v>9287000</v>
      </c>
      <c r="ET52" s="268"/>
      <c r="EU52" s="268"/>
      <c r="EV52" s="268"/>
      <c r="EW52" s="268"/>
      <c r="EX52" s="268"/>
      <c r="EY52" s="268"/>
      <c r="EZ52" s="268"/>
      <c r="FA52" s="268"/>
      <c r="FB52" s="268"/>
      <c r="FC52" s="268"/>
      <c r="FD52" s="268"/>
      <c r="FE52" s="268"/>
      <c r="FF52" s="268"/>
      <c r="FG52" s="268"/>
      <c r="FH52" s="268"/>
      <c r="FI52" s="268"/>
      <c r="FJ52" s="268"/>
      <c r="FK52" s="268"/>
      <c r="FL52" s="268"/>
      <c r="FM52" s="268"/>
      <c r="FN52" s="268"/>
      <c r="FO52" s="268"/>
      <c r="FP52" s="268"/>
      <c r="FQ52" s="268"/>
      <c r="FR52" s="268"/>
      <c r="FS52" s="268"/>
      <c r="FT52" s="268"/>
      <c r="FU52" s="268"/>
      <c r="FV52" s="268"/>
      <c r="FW52" s="268"/>
      <c r="FX52" s="268"/>
      <c r="FY52" s="268"/>
      <c r="FZ52" s="268"/>
      <c r="GA52" s="268"/>
      <c r="GB52" s="268"/>
      <c r="GC52" s="268"/>
      <c r="GD52" s="268"/>
      <c r="GE52" s="269"/>
    </row>
    <row r="53" spans="1:187" ht="11.25" hidden="1">
      <c r="A53" s="234">
        <v>2</v>
      </c>
      <c r="B53" s="234"/>
      <c r="C53" s="234"/>
      <c r="D53" s="234"/>
      <c r="E53" s="234"/>
      <c r="F53" s="239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  <c r="CH53" s="237"/>
      <c r="CI53" s="237"/>
      <c r="CJ53" s="237"/>
      <c r="CK53" s="237"/>
      <c r="CL53" s="237"/>
      <c r="CM53" s="237"/>
      <c r="CN53" s="237"/>
      <c r="CO53" s="237"/>
      <c r="CP53" s="237"/>
      <c r="CQ53" s="237"/>
      <c r="CR53" s="237"/>
      <c r="CS53" s="237"/>
      <c r="CT53" s="237"/>
      <c r="CU53" s="237"/>
      <c r="CV53" s="237"/>
      <c r="CW53" s="237"/>
      <c r="CX53" s="237"/>
      <c r="CY53" s="237"/>
      <c r="CZ53" s="237"/>
      <c r="DA53" s="237"/>
      <c r="DB53" s="237"/>
      <c r="DC53" s="237"/>
      <c r="DD53" s="237"/>
      <c r="DE53" s="237"/>
      <c r="DF53" s="237"/>
      <c r="DG53" s="237"/>
      <c r="DH53" s="237"/>
      <c r="DI53" s="237"/>
      <c r="DJ53" s="237"/>
      <c r="DK53" s="237"/>
      <c r="DL53" s="237"/>
      <c r="DM53" s="237"/>
      <c r="DN53" s="237"/>
      <c r="DO53" s="237"/>
      <c r="DP53" s="237"/>
      <c r="DQ53" s="237"/>
      <c r="DR53" s="237"/>
      <c r="DS53" s="237"/>
      <c r="DT53" s="237"/>
      <c r="DU53" s="237"/>
      <c r="DV53" s="237"/>
      <c r="DW53" s="237"/>
      <c r="DX53" s="237"/>
      <c r="DY53" s="237"/>
      <c r="DZ53" s="237"/>
      <c r="EA53" s="237"/>
      <c r="EB53" s="237"/>
      <c r="EC53" s="237"/>
      <c r="ED53" s="237"/>
      <c r="EE53" s="237"/>
      <c r="EF53" s="237"/>
      <c r="EG53" s="237"/>
      <c r="EH53" s="237"/>
      <c r="EI53" s="237"/>
      <c r="EJ53" s="237"/>
      <c r="EK53" s="237"/>
      <c r="EL53" s="237"/>
      <c r="EM53" s="237"/>
      <c r="EN53" s="237"/>
      <c r="EO53" s="237"/>
      <c r="EP53" s="237"/>
      <c r="EQ53" s="237"/>
      <c r="ER53" s="238"/>
      <c r="ES53" s="244"/>
      <c r="ET53" s="268"/>
      <c r="EU53" s="268"/>
      <c r="EV53" s="268"/>
      <c r="EW53" s="268"/>
      <c r="EX53" s="268"/>
      <c r="EY53" s="268"/>
      <c r="EZ53" s="268"/>
      <c r="FA53" s="268"/>
      <c r="FB53" s="268"/>
      <c r="FC53" s="268"/>
      <c r="FD53" s="268"/>
      <c r="FE53" s="268"/>
      <c r="FF53" s="268"/>
      <c r="FG53" s="268"/>
      <c r="FH53" s="268"/>
      <c r="FI53" s="268"/>
      <c r="FJ53" s="268"/>
      <c r="FK53" s="268"/>
      <c r="FL53" s="268"/>
      <c r="FM53" s="268"/>
      <c r="FN53" s="268"/>
      <c r="FO53" s="268"/>
      <c r="FP53" s="268"/>
      <c r="FQ53" s="268"/>
      <c r="FR53" s="268"/>
      <c r="FS53" s="268"/>
      <c r="FT53" s="268"/>
      <c r="FU53" s="268"/>
      <c r="FV53" s="268"/>
      <c r="FW53" s="268"/>
      <c r="FX53" s="268"/>
      <c r="FY53" s="268"/>
      <c r="FZ53" s="268"/>
      <c r="GA53" s="268"/>
      <c r="GB53" s="268"/>
      <c r="GC53" s="268"/>
      <c r="GD53" s="268"/>
      <c r="GE53" s="269"/>
    </row>
    <row r="54" spans="1:187" ht="11.25" customHeight="1">
      <c r="A54" s="262" t="s">
        <v>18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3"/>
      <c r="DL54" s="263"/>
      <c r="DM54" s="263"/>
      <c r="DN54" s="263"/>
      <c r="DO54" s="263"/>
      <c r="DP54" s="263"/>
      <c r="DQ54" s="263"/>
      <c r="DR54" s="263"/>
      <c r="DS54" s="263"/>
      <c r="DT54" s="263"/>
      <c r="DU54" s="263"/>
      <c r="DV54" s="263"/>
      <c r="DW54" s="263"/>
      <c r="DX54" s="263"/>
      <c r="DY54" s="263"/>
      <c r="DZ54" s="263"/>
      <c r="EA54" s="263"/>
      <c r="EB54" s="263"/>
      <c r="EC54" s="263"/>
      <c r="ED54" s="263"/>
      <c r="EE54" s="263"/>
      <c r="EF54" s="263"/>
      <c r="EG54" s="263"/>
      <c r="EH54" s="263"/>
      <c r="EI54" s="263"/>
      <c r="EJ54" s="263"/>
      <c r="EK54" s="263"/>
      <c r="EL54" s="263"/>
      <c r="EM54" s="263"/>
      <c r="EN54" s="263"/>
      <c r="EO54" s="263"/>
      <c r="EP54" s="263"/>
      <c r="EQ54" s="263"/>
      <c r="ER54" s="264"/>
      <c r="ES54" s="244">
        <f>ES52</f>
        <v>9287000</v>
      </c>
      <c r="ET54" s="268"/>
      <c r="EU54" s="268"/>
      <c r="EV54" s="268"/>
      <c r="EW54" s="268"/>
      <c r="EX54" s="268"/>
      <c r="EY54" s="268"/>
      <c r="EZ54" s="268"/>
      <c r="FA54" s="268"/>
      <c r="FB54" s="268"/>
      <c r="FC54" s="268"/>
      <c r="FD54" s="268"/>
      <c r="FE54" s="268"/>
      <c r="FF54" s="268"/>
      <c r="FG54" s="268"/>
      <c r="FH54" s="268"/>
      <c r="FI54" s="268"/>
      <c r="FJ54" s="268"/>
      <c r="FK54" s="268"/>
      <c r="FL54" s="268"/>
      <c r="FM54" s="268"/>
      <c r="FN54" s="268"/>
      <c r="FO54" s="268"/>
      <c r="FP54" s="268"/>
      <c r="FQ54" s="268"/>
      <c r="FR54" s="268"/>
      <c r="FS54" s="268"/>
      <c r="FT54" s="268"/>
      <c r="FU54" s="268"/>
      <c r="FV54" s="268"/>
      <c r="FW54" s="268"/>
      <c r="FX54" s="268"/>
      <c r="FY54" s="268"/>
      <c r="FZ54" s="268"/>
      <c r="GA54" s="268"/>
      <c r="GB54" s="268"/>
      <c r="GC54" s="268"/>
      <c r="GD54" s="268"/>
      <c r="GE54" s="269"/>
    </row>
    <row r="55" spans="1:187" ht="11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</row>
    <row r="56" spans="1:187" ht="11.25" customHeight="1" hidden="1">
      <c r="A56" s="265" t="s">
        <v>113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5"/>
      <c r="BL56" s="265"/>
      <c r="BM56" s="265"/>
      <c r="BN56" s="265"/>
      <c r="BO56" s="265"/>
      <c r="BP56" s="265"/>
      <c r="BQ56" s="265"/>
      <c r="BR56" s="265"/>
      <c r="BS56" s="265"/>
      <c r="BT56" s="265"/>
      <c r="BU56" s="265"/>
      <c r="BV56" s="265"/>
      <c r="BW56" s="265"/>
      <c r="BX56" s="265"/>
      <c r="BY56" s="265"/>
      <c r="BZ56" s="265"/>
      <c r="CA56" s="265"/>
      <c r="CB56" s="265"/>
      <c r="CC56" s="265"/>
      <c r="CD56" s="265"/>
      <c r="CE56" s="265"/>
      <c r="CF56" s="265"/>
      <c r="CG56" s="265"/>
      <c r="CH56" s="265"/>
      <c r="CI56" s="265"/>
      <c r="CJ56" s="265"/>
      <c r="CK56" s="265"/>
      <c r="CL56" s="265"/>
      <c r="CM56" s="265"/>
      <c r="CN56" s="265"/>
      <c r="CO56" s="265"/>
      <c r="CP56" s="265"/>
      <c r="CQ56" s="265"/>
      <c r="CR56" s="265"/>
      <c r="CS56" s="265"/>
      <c r="CT56" s="265"/>
      <c r="CU56" s="265"/>
      <c r="CV56" s="265"/>
      <c r="CW56" s="265"/>
      <c r="CX56" s="265"/>
      <c r="CY56" s="265"/>
      <c r="CZ56" s="265"/>
      <c r="DA56" s="265"/>
      <c r="DB56" s="265"/>
      <c r="DC56" s="265"/>
      <c r="DD56" s="265"/>
      <c r="DE56" s="265"/>
      <c r="DF56" s="265"/>
      <c r="DG56" s="265"/>
      <c r="DH56" s="265"/>
      <c r="DI56" s="265"/>
      <c r="DJ56" s="265"/>
      <c r="DK56" s="265"/>
      <c r="DL56" s="265"/>
      <c r="DM56" s="265"/>
      <c r="DN56" s="265"/>
      <c r="DO56" s="265"/>
      <c r="DP56" s="265"/>
      <c r="DQ56" s="265"/>
      <c r="DR56" s="265"/>
      <c r="DS56" s="265"/>
      <c r="DT56" s="265"/>
      <c r="DU56" s="265"/>
      <c r="DV56" s="265"/>
      <c r="DW56" s="265"/>
      <c r="DX56" s="265"/>
      <c r="DY56" s="265"/>
      <c r="DZ56" s="265"/>
      <c r="EA56" s="265"/>
      <c r="EB56" s="265"/>
      <c r="EC56" s="265"/>
      <c r="ED56" s="265"/>
      <c r="EE56" s="265"/>
      <c r="EF56" s="265"/>
      <c r="EG56" s="265"/>
      <c r="EH56" s="265"/>
      <c r="EI56" s="265"/>
      <c r="EJ56" s="265"/>
      <c r="EK56" s="265"/>
      <c r="EL56" s="265"/>
      <c r="EM56" s="265"/>
      <c r="EN56" s="265"/>
      <c r="EO56" s="265"/>
      <c r="EP56" s="265"/>
      <c r="EQ56" s="265"/>
      <c r="ER56" s="265"/>
      <c r="ES56" s="265"/>
      <c r="ET56" s="265"/>
      <c r="EU56" s="265"/>
      <c r="EV56" s="265"/>
      <c r="EW56" s="265"/>
      <c r="EX56" s="265"/>
      <c r="EY56" s="265"/>
      <c r="EZ56" s="265"/>
      <c r="FA56" s="265"/>
      <c r="FB56" s="265"/>
      <c r="FC56" s="265"/>
      <c r="FD56" s="265"/>
      <c r="FE56" s="265"/>
      <c r="FF56" s="265"/>
      <c r="FG56" s="265"/>
      <c r="FH56" s="265"/>
      <c r="FI56" s="265"/>
      <c r="FJ56" s="265"/>
      <c r="FK56" s="265"/>
      <c r="FL56" s="265"/>
      <c r="FM56" s="265"/>
      <c r="FN56" s="265"/>
      <c r="FO56" s="265"/>
      <c r="FP56" s="265"/>
      <c r="FQ56" s="265"/>
      <c r="FR56" s="265"/>
      <c r="FS56" s="265"/>
      <c r="FT56" s="265"/>
      <c r="FU56" s="265"/>
      <c r="FV56" s="265"/>
      <c r="FW56" s="265"/>
      <c r="FX56" s="265"/>
      <c r="FY56" s="265"/>
      <c r="FZ56" s="265"/>
      <c r="GA56" s="265"/>
      <c r="GB56" s="265"/>
      <c r="GC56" s="265"/>
      <c r="GD56" s="265"/>
      <c r="GE56" s="265"/>
    </row>
    <row r="57" spans="1:187" ht="7.5" customHeight="1" hidden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</row>
    <row r="58" spans="1:187" ht="26.25" customHeight="1" hidden="1">
      <c r="A58" s="234" t="s">
        <v>106</v>
      </c>
      <c r="B58" s="234"/>
      <c r="C58" s="234"/>
      <c r="D58" s="234"/>
      <c r="E58" s="234"/>
      <c r="F58" s="239" t="s">
        <v>35</v>
      </c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237"/>
      <c r="CZ58" s="237"/>
      <c r="DA58" s="237"/>
      <c r="DB58" s="237"/>
      <c r="DC58" s="237"/>
      <c r="DD58" s="237"/>
      <c r="DE58" s="237"/>
      <c r="DF58" s="237"/>
      <c r="DG58" s="237"/>
      <c r="DH58" s="237"/>
      <c r="DI58" s="237"/>
      <c r="DJ58" s="237"/>
      <c r="DK58" s="237"/>
      <c r="DL58" s="237"/>
      <c r="DM58" s="237"/>
      <c r="DN58" s="237"/>
      <c r="DO58" s="237"/>
      <c r="DP58" s="237"/>
      <c r="DQ58" s="237"/>
      <c r="DR58" s="237"/>
      <c r="DS58" s="237"/>
      <c r="DT58" s="237"/>
      <c r="DU58" s="237"/>
      <c r="DV58" s="237"/>
      <c r="DW58" s="237"/>
      <c r="DX58" s="237"/>
      <c r="DY58" s="237"/>
      <c r="DZ58" s="237"/>
      <c r="EA58" s="237"/>
      <c r="EB58" s="237"/>
      <c r="EC58" s="237"/>
      <c r="ED58" s="237"/>
      <c r="EE58" s="237"/>
      <c r="EF58" s="237"/>
      <c r="EG58" s="237"/>
      <c r="EH58" s="237"/>
      <c r="EI58" s="237"/>
      <c r="EJ58" s="237"/>
      <c r="EK58" s="237"/>
      <c r="EL58" s="237"/>
      <c r="EM58" s="237"/>
      <c r="EN58" s="237"/>
      <c r="EO58" s="237"/>
      <c r="EP58" s="237"/>
      <c r="EQ58" s="237"/>
      <c r="ER58" s="238"/>
      <c r="ES58" s="239" t="s">
        <v>109</v>
      </c>
      <c r="ET58" s="237"/>
      <c r="EU58" s="237"/>
      <c r="EV58" s="237"/>
      <c r="EW58" s="237"/>
      <c r="EX58" s="237"/>
      <c r="EY58" s="237"/>
      <c r="EZ58" s="237"/>
      <c r="FA58" s="237"/>
      <c r="FB58" s="237"/>
      <c r="FC58" s="237"/>
      <c r="FD58" s="237"/>
      <c r="FE58" s="237"/>
      <c r="FF58" s="237"/>
      <c r="FG58" s="237"/>
      <c r="FH58" s="237"/>
      <c r="FI58" s="237"/>
      <c r="FJ58" s="237"/>
      <c r="FK58" s="237"/>
      <c r="FL58" s="237"/>
      <c r="FM58" s="237"/>
      <c r="FN58" s="237"/>
      <c r="FO58" s="237"/>
      <c r="FP58" s="237"/>
      <c r="FQ58" s="237"/>
      <c r="FR58" s="237"/>
      <c r="FS58" s="237"/>
      <c r="FT58" s="237"/>
      <c r="FU58" s="237"/>
      <c r="FV58" s="237"/>
      <c r="FW58" s="237"/>
      <c r="FX58" s="237"/>
      <c r="FY58" s="237"/>
      <c r="FZ58" s="237"/>
      <c r="GA58" s="237"/>
      <c r="GB58" s="237"/>
      <c r="GC58" s="237"/>
      <c r="GD58" s="237"/>
      <c r="GE58" s="238"/>
    </row>
    <row r="59" spans="1:187" ht="11.25" hidden="1">
      <c r="A59" s="234">
        <v>1</v>
      </c>
      <c r="B59" s="234"/>
      <c r="C59" s="234"/>
      <c r="D59" s="234"/>
      <c r="E59" s="234"/>
      <c r="F59" s="239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37"/>
      <c r="DQ59" s="237"/>
      <c r="DR59" s="237"/>
      <c r="DS59" s="237"/>
      <c r="DT59" s="237"/>
      <c r="DU59" s="237"/>
      <c r="DV59" s="237"/>
      <c r="DW59" s="237"/>
      <c r="DX59" s="237"/>
      <c r="DY59" s="237"/>
      <c r="DZ59" s="237"/>
      <c r="EA59" s="237"/>
      <c r="EB59" s="237"/>
      <c r="EC59" s="237"/>
      <c r="ED59" s="237"/>
      <c r="EE59" s="237"/>
      <c r="EF59" s="237"/>
      <c r="EG59" s="237"/>
      <c r="EH59" s="237"/>
      <c r="EI59" s="237"/>
      <c r="EJ59" s="237"/>
      <c r="EK59" s="237"/>
      <c r="EL59" s="237"/>
      <c r="EM59" s="237"/>
      <c r="EN59" s="237"/>
      <c r="EO59" s="237"/>
      <c r="EP59" s="237"/>
      <c r="EQ59" s="237"/>
      <c r="ER59" s="238"/>
      <c r="ES59" s="239"/>
      <c r="ET59" s="237"/>
      <c r="EU59" s="237"/>
      <c r="EV59" s="237"/>
      <c r="EW59" s="237"/>
      <c r="EX59" s="237"/>
      <c r="EY59" s="237"/>
      <c r="EZ59" s="237"/>
      <c r="FA59" s="237"/>
      <c r="FB59" s="237"/>
      <c r="FC59" s="237"/>
      <c r="FD59" s="237"/>
      <c r="FE59" s="237"/>
      <c r="FF59" s="237"/>
      <c r="FG59" s="237"/>
      <c r="FH59" s="237"/>
      <c r="FI59" s="237"/>
      <c r="FJ59" s="237"/>
      <c r="FK59" s="237"/>
      <c r="FL59" s="237"/>
      <c r="FM59" s="237"/>
      <c r="FN59" s="237"/>
      <c r="FO59" s="237"/>
      <c r="FP59" s="237"/>
      <c r="FQ59" s="237"/>
      <c r="FR59" s="237"/>
      <c r="FS59" s="237"/>
      <c r="FT59" s="237"/>
      <c r="FU59" s="237"/>
      <c r="FV59" s="237"/>
      <c r="FW59" s="237"/>
      <c r="FX59" s="237"/>
      <c r="FY59" s="237"/>
      <c r="FZ59" s="237"/>
      <c r="GA59" s="237"/>
      <c r="GB59" s="237"/>
      <c r="GC59" s="237"/>
      <c r="GD59" s="237"/>
      <c r="GE59" s="238"/>
    </row>
    <row r="60" spans="1:187" ht="11.25" hidden="1">
      <c r="A60" s="234">
        <v>2</v>
      </c>
      <c r="B60" s="234"/>
      <c r="C60" s="234"/>
      <c r="D60" s="234"/>
      <c r="E60" s="234"/>
      <c r="F60" s="239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37"/>
      <c r="CI60" s="237"/>
      <c r="CJ60" s="237"/>
      <c r="CK60" s="237"/>
      <c r="CL60" s="237"/>
      <c r="CM60" s="237"/>
      <c r="CN60" s="237"/>
      <c r="CO60" s="237"/>
      <c r="CP60" s="237"/>
      <c r="CQ60" s="237"/>
      <c r="CR60" s="237"/>
      <c r="CS60" s="237"/>
      <c r="CT60" s="237"/>
      <c r="CU60" s="237"/>
      <c r="CV60" s="237"/>
      <c r="CW60" s="237"/>
      <c r="CX60" s="237"/>
      <c r="CY60" s="237"/>
      <c r="CZ60" s="237"/>
      <c r="DA60" s="237"/>
      <c r="DB60" s="237"/>
      <c r="DC60" s="237"/>
      <c r="DD60" s="237"/>
      <c r="DE60" s="237"/>
      <c r="DF60" s="237"/>
      <c r="DG60" s="237"/>
      <c r="DH60" s="237"/>
      <c r="DI60" s="237"/>
      <c r="DJ60" s="237"/>
      <c r="DK60" s="237"/>
      <c r="DL60" s="237"/>
      <c r="DM60" s="237"/>
      <c r="DN60" s="237"/>
      <c r="DO60" s="237"/>
      <c r="DP60" s="237"/>
      <c r="DQ60" s="237"/>
      <c r="DR60" s="237"/>
      <c r="DS60" s="237"/>
      <c r="DT60" s="237"/>
      <c r="DU60" s="237"/>
      <c r="DV60" s="237"/>
      <c r="DW60" s="237"/>
      <c r="DX60" s="237"/>
      <c r="DY60" s="237"/>
      <c r="DZ60" s="237"/>
      <c r="EA60" s="237"/>
      <c r="EB60" s="237"/>
      <c r="EC60" s="237"/>
      <c r="ED60" s="237"/>
      <c r="EE60" s="237"/>
      <c r="EF60" s="237"/>
      <c r="EG60" s="237"/>
      <c r="EH60" s="237"/>
      <c r="EI60" s="237"/>
      <c r="EJ60" s="237"/>
      <c r="EK60" s="237"/>
      <c r="EL60" s="237"/>
      <c r="EM60" s="237"/>
      <c r="EN60" s="237"/>
      <c r="EO60" s="237"/>
      <c r="EP60" s="237"/>
      <c r="EQ60" s="237"/>
      <c r="ER60" s="238"/>
      <c r="ES60" s="239"/>
      <c r="ET60" s="237"/>
      <c r="EU60" s="237"/>
      <c r="EV60" s="237"/>
      <c r="EW60" s="237"/>
      <c r="EX60" s="237"/>
      <c r="EY60" s="237"/>
      <c r="EZ60" s="237"/>
      <c r="FA60" s="237"/>
      <c r="FB60" s="237"/>
      <c r="FC60" s="237"/>
      <c r="FD60" s="237"/>
      <c r="FE60" s="237"/>
      <c r="FF60" s="237"/>
      <c r="FG60" s="237"/>
      <c r="FH60" s="237"/>
      <c r="FI60" s="237"/>
      <c r="FJ60" s="237"/>
      <c r="FK60" s="237"/>
      <c r="FL60" s="237"/>
      <c r="FM60" s="237"/>
      <c r="FN60" s="237"/>
      <c r="FO60" s="237"/>
      <c r="FP60" s="237"/>
      <c r="FQ60" s="237"/>
      <c r="FR60" s="237"/>
      <c r="FS60" s="237"/>
      <c r="FT60" s="237"/>
      <c r="FU60" s="237"/>
      <c r="FV60" s="237"/>
      <c r="FW60" s="237"/>
      <c r="FX60" s="237"/>
      <c r="FY60" s="237"/>
      <c r="FZ60" s="237"/>
      <c r="GA60" s="237"/>
      <c r="GB60" s="237"/>
      <c r="GC60" s="237"/>
      <c r="GD60" s="237"/>
      <c r="GE60" s="238"/>
    </row>
    <row r="61" spans="1:187" ht="11.25" customHeight="1" hidden="1">
      <c r="A61" s="262" t="s">
        <v>18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/>
      <c r="CS61" s="263"/>
      <c r="CT61" s="263"/>
      <c r="CU61" s="263"/>
      <c r="CV61" s="263"/>
      <c r="CW61" s="263"/>
      <c r="CX61" s="263"/>
      <c r="CY61" s="263"/>
      <c r="CZ61" s="263"/>
      <c r="DA61" s="263"/>
      <c r="DB61" s="263"/>
      <c r="DC61" s="263"/>
      <c r="DD61" s="263"/>
      <c r="DE61" s="263"/>
      <c r="DF61" s="263"/>
      <c r="DG61" s="263"/>
      <c r="DH61" s="263"/>
      <c r="DI61" s="263"/>
      <c r="DJ61" s="263"/>
      <c r="DK61" s="263"/>
      <c r="DL61" s="263"/>
      <c r="DM61" s="263"/>
      <c r="DN61" s="263"/>
      <c r="DO61" s="263"/>
      <c r="DP61" s="263"/>
      <c r="DQ61" s="263"/>
      <c r="DR61" s="263"/>
      <c r="DS61" s="263"/>
      <c r="DT61" s="263"/>
      <c r="DU61" s="263"/>
      <c r="DV61" s="263"/>
      <c r="DW61" s="263"/>
      <c r="DX61" s="263"/>
      <c r="DY61" s="263"/>
      <c r="DZ61" s="263"/>
      <c r="EA61" s="263"/>
      <c r="EB61" s="263"/>
      <c r="EC61" s="263"/>
      <c r="ED61" s="263"/>
      <c r="EE61" s="263"/>
      <c r="EF61" s="263"/>
      <c r="EG61" s="263"/>
      <c r="EH61" s="263"/>
      <c r="EI61" s="263"/>
      <c r="EJ61" s="263"/>
      <c r="EK61" s="263"/>
      <c r="EL61" s="263"/>
      <c r="EM61" s="263"/>
      <c r="EN61" s="263"/>
      <c r="EO61" s="263"/>
      <c r="EP61" s="263"/>
      <c r="EQ61" s="263"/>
      <c r="ER61" s="264"/>
      <c r="ES61" s="239"/>
      <c r="ET61" s="237"/>
      <c r="EU61" s="237"/>
      <c r="EV61" s="237"/>
      <c r="EW61" s="237"/>
      <c r="EX61" s="237"/>
      <c r="EY61" s="237"/>
      <c r="EZ61" s="237"/>
      <c r="FA61" s="237"/>
      <c r="FB61" s="237"/>
      <c r="FC61" s="237"/>
      <c r="FD61" s="237"/>
      <c r="FE61" s="237"/>
      <c r="FF61" s="237"/>
      <c r="FG61" s="237"/>
      <c r="FH61" s="237"/>
      <c r="FI61" s="237"/>
      <c r="FJ61" s="237"/>
      <c r="FK61" s="237"/>
      <c r="FL61" s="237"/>
      <c r="FM61" s="237"/>
      <c r="FN61" s="237"/>
      <c r="FO61" s="237"/>
      <c r="FP61" s="237"/>
      <c r="FQ61" s="237"/>
      <c r="FR61" s="237"/>
      <c r="FS61" s="237"/>
      <c r="FT61" s="237"/>
      <c r="FU61" s="237"/>
      <c r="FV61" s="237"/>
      <c r="FW61" s="237"/>
      <c r="FX61" s="237"/>
      <c r="FY61" s="237"/>
      <c r="FZ61" s="237"/>
      <c r="GA61" s="237"/>
      <c r="GB61" s="237"/>
      <c r="GC61" s="237"/>
      <c r="GD61" s="237"/>
      <c r="GE61" s="238"/>
    </row>
    <row r="62" spans="1:187" ht="11.25" hidden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</row>
    <row r="63" spans="1:187" ht="11.25" customHeight="1" hidden="1">
      <c r="A63" s="265" t="s">
        <v>114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65"/>
      <c r="BS63" s="265"/>
      <c r="BT63" s="265"/>
      <c r="BU63" s="265"/>
      <c r="BV63" s="265"/>
      <c r="BW63" s="265"/>
      <c r="BX63" s="265"/>
      <c r="BY63" s="265"/>
      <c r="BZ63" s="265"/>
      <c r="CA63" s="265"/>
      <c r="CB63" s="265"/>
      <c r="CC63" s="265"/>
      <c r="CD63" s="265"/>
      <c r="CE63" s="265"/>
      <c r="CF63" s="265"/>
      <c r="CG63" s="265"/>
      <c r="CH63" s="265"/>
      <c r="CI63" s="265"/>
      <c r="CJ63" s="265"/>
      <c r="CK63" s="265"/>
      <c r="CL63" s="265"/>
      <c r="CM63" s="265"/>
      <c r="CN63" s="265"/>
      <c r="CO63" s="265"/>
      <c r="CP63" s="265"/>
      <c r="CQ63" s="265"/>
      <c r="CR63" s="265"/>
      <c r="CS63" s="265"/>
      <c r="CT63" s="265"/>
      <c r="CU63" s="265"/>
      <c r="CV63" s="265"/>
      <c r="CW63" s="265"/>
      <c r="CX63" s="265"/>
      <c r="CY63" s="265"/>
      <c r="CZ63" s="265"/>
      <c r="DA63" s="265"/>
      <c r="DB63" s="265"/>
      <c r="DC63" s="265"/>
      <c r="DD63" s="265"/>
      <c r="DE63" s="265"/>
      <c r="DF63" s="265"/>
      <c r="DG63" s="265"/>
      <c r="DH63" s="265"/>
      <c r="DI63" s="265"/>
      <c r="DJ63" s="265"/>
      <c r="DK63" s="265"/>
      <c r="DL63" s="265"/>
      <c r="DM63" s="265"/>
      <c r="DN63" s="265"/>
      <c r="DO63" s="265"/>
      <c r="DP63" s="265"/>
      <c r="DQ63" s="265"/>
      <c r="DR63" s="265"/>
      <c r="DS63" s="265"/>
      <c r="DT63" s="265"/>
      <c r="DU63" s="265"/>
      <c r="DV63" s="265"/>
      <c r="DW63" s="265"/>
      <c r="DX63" s="265"/>
      <c r="DY63" s="265"/>
      <c r="DZ63" s="265"/>
      <c r="EA63" s="265"/>
      <c r="EB63" s="265"/>
      <c r="EC63" s="265"/>
      <c r="ED63" s="265"/>
      <c r="EE63" s="265"/>
      <c r="EF63" s="265"/>
      <c r="EG63" s="265"/>
      <c r="EH63" s="265"/>
      <c r="EI63" s="265"/>
      <c r="EJ63" s="265"/>
      <c r="EK63" s="265"/>
      <c r="EL63" s="265"/>
      <c r="EM63" s="265"/>
      <c r="EN63" s="265"/>
      <c r="EO63" s="265"/>
      <c r="EP63" s="265"/>
      <c r="EQ63" s="265"/>
      <c r="ER63" s="265"/>
      <c r="ES63" s="265"/>
      <c r="ET63" s="265"/>
      <c r="EU63" s="265"/>
      <c r="EV63" s="265"/>
      <c r="EW63" s="265"/>
      <c r="EX63" s="265"/>
      <c r="EY63" s="265"/>
      <c r="EZ63" s="265"/>
      <c r="FA63" s="265"/>
      <c r="FB63" s="265"/>
      <c r="FC63" s="265"/>
      <c r="FD63" s="265"/>
      <c r="FE63" s="265"/>
      <c r="FF63" s="265"/>
      <c r="FG63" s="265"/>
      <c r="FH63" s="265"/>
      <c r="FI63" s="265"/>
      <c r="FJ63" s="265"/>
      <c r="FK63" s="265"/>
      <c r="FL63" s="265"/>
      <c r="FM63" s="265"/>
      <c r="FN63" s="265"/>
      <c r="FO63" s="265"/>
      <c r="FP63" s="265"/>
      <c r="FQ63" s="265"/>
      <c r="FR63" s="265"/>
      <c r="FS63" s="265"/>
      <c r="FT63" s="265"/>
      <c r="FU63" s="265"/>
      <c r="FV63" s="265"/>
      <c r="FW63" s="265"/>
      <c r="FX63" s="265"/>
      <c r="FY63" s="265"/>
      <c r="FZ63" s="265"/>
      <c r="GA63" s="265"/>
      <c r="GB63" s="265"/>
      <c r="GC63" s="265"/>
      <c r="GD63" s="265"/>
      <c r="GE63" s="265"/>
    </row>
    <row r="64" spans="1:187" ht="4.5" customHeight="1" hidden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</row>
    <row r="65" spans="1:187" ht="21" customHeight="1" hidden="1">
      <c r="A65" s="234" t="s">
        <v>106</v>
      </c>
      <c r="B65" s="234"/>
      <c r="C65" s="234"/>
      <c r="D65" s="234"/>
      <c r="E65" s="234"/>
      <c r="F65" s="239" t="s">
        <v>35</v>
      </c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7"/>
      <c r="DA65" s="237"/>
      <c r="DB65" s="237"/>
      <c r="DC65" s="237"/>
      <c r="DD65" s="237"/>
      <c r="DE65" s="237"/>
      <c r="DF65" s="237"/>
      <c r="DG65" s="237"/>
      <c r="DH65" s="237"/>
      <c r="DI65" s="237"/>
      <c r="DJ65" s="237"/>
      <c r="DK65" s="237"/>
      <c r="DL65" s="237"/>
      <c r="DM65" s="237"/>
      <c r="DN65" s="237"/>
      <c r="DO65" s="237"/>
      <c r="DP65" s="237"/>
      <c r="DQ65" s="237"/>
      <c r="DR65" s="237"/>
      <c r="DS65" s="237"/>
      <c r="DT65" s="237"/>
      <c r="DU65" s="237"/>
      <c r="DV65" s="237"/>
      <c r="DW65" s="237"/>
      <c r="DX65" s="237"/>
      <c r="DY65" s="237"/>
      <c r="DZ65" s="237"/>
      <c r="EA65" s="237"/>
      <c r="EB65" s="237"/>
      <c r="EC65" s="237"/>
      <c r="ED65" s="237"/>
      <c r="EE65" s="237"/>
      <c r="EF65" s="237"/>
      <c r="EG65" s="237"/>
      <c r="EH65" s="237"/>
      <c r="EI65" s="237"/>
      <c r="EJ65" s="237"/>
      <c r="EK65" s="237"/>
      <c r="EL65" s="237"/>
      <c r="EM65" s="237"/>
      <c r="EN65" s="237"/>
      <c r="EO65" s="237"/>
      <c r="EP65" s="237"/>
      <c r="EQ65" s="237"/>
      <c r="ER65" s="238"/>
      <c r="ES65" s="239" t="s">
        <v>109</v>
      </c>
      <c r="ET65" s="237"/>
      <c r="EU65" s="237"/>
      <c r="EV65" s="237"/>
      <c r="EW65" s="237"/>
      <c r="EX65" s="237"/>
      <c r="EY65" s="237"/>
      <c r="EZ65" s="237"/>
      <c r="FA65" s="237"/>
      <c r="FB65" s="237"/>
      <c r="FC65" s="237"/>
      <c r="FD65" s="237"/>
      <c r="FE65" s="237"/>
      <c r="FF65" s="237"/>
      <c r="FG65" s="237"/>
      <c r="FH65" s="237"/>
      <c r="FI65" s="237"/>
      <c r="FJ65" s="237"/>
      <c r="FK65" s="237"/>
      <c r="FL65" s="237"/>
      <c r="FM65" s="237"/>
      <c r="FN65" s="237"/>
      <c r="FO65" s="237"/>
      <c r="FP65" s="237"/>
      <c r="FQ65" s="237"/>
      <c r="FR65" s="237"/>
      <c r="FS65" s="237"/>
      <c r="FT65" s="237"/>
      <c r="FU65" s="237"/>
      <c r="FV65" s="237"/>
      <c r="FW65" s="237"/>
      <c r="FX65" s="237"/>
      <c r="FY65" s="237"/>
      <c r="FZ65" s="237"/>
      <c r="GA65" s="237"/>
      <c r="GB65" s="237"/>
      <c r="GC65" s="237"/>
      <c r="GD65" s="237"/>
      <c r="GE65" s="238"/>
    </row>
    <row r="66" spans="1:187" ht="11.25" hidden="1">
      <c r="A66" s="234">
        <v>1</v>
      </c>
      <c r="B66" s="234"/>
      <c r="C66" s="234"/>
      <c r="D66" s="234"/>
      <c r="E66" s="234"/>
      <c r="F66" s="239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7"/>
      <c r="CL66" s="237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7"/>
      <c r="DE66" s="237"/>
      <c r="DF66" s="237"/>
      <c r="DG66" s="237"/>
      <c r="DH66" s="237"/>
      <c r="DI66" s="237"/>
      <c r="DJ66" s="237"/>
      <c r="DK66" s="237"/>
      <c r="DL66" s="237"/>
      <c r="DM66" s="237"/>
      <c r="DN66" s="237"/>
      <c r="DO66" s="237"/>
      <c r="DP66" s="237"/>
      <c r="DQ66" s="237"/>
      <c r="DR66" s="237"/>
      <c r="DS66" s="237"/>
      <c r="DT66" s="237"/>
      <c r="DU66" s="237"/>
      <c r="DV66" s="237"/>
      <c r="DW66" s="237"/>
      <c r="DX66" s="237"/>
      <c r="DY66" s="237"/>
      <c r="DZ66" s="237"/>
      <c r="EA66" s="237"/>
      <c r="EB66" s="237"/>
      <c r="EC66" s="237"/>
      <c r="ED66" s="237"/>
      <c r="EE66" s="237"/>
      <c r="EF66" s="237"/>
      <c r="EG66" s="237"/>
      <c r="EH66" s="237"/>
      <c r="EI66" s="237"/>
      <c r="EJ66" s="237"/>
      <c r="EK66" s="237"/>
      <c r="EL66" s="237"/>
      <c r="EM66" s="237"/>
      <c r="EN66" s="237"/>
      <c r="EO66" s="237"/>
      <c r="EP66" s="237"/>
      <c r="EQ66" s="237"/>
      <c r="ER66" s="238"/>
      <c r="ES66" s="239"/>
      <c r="ET66" s="237"/>
      <c r="EU66" s="237"/>
      <c r="EV66" s="237"/>
      <c r="EW66" s="237"/>
      <c r="EX66" s="237"/>
      <c r="EY66" s="237"/>
      <c r="EZ66" s="237"/>
      <c r="FA66" s="237"/>
      <c r="FB66" s="237"/>
      <c r="FC66" s="237"/>
      <c r="FD66" s="237"/>
      <c r="FE66" s="237"/>
      <c r="FF66" s="237"/>
      <c r="FG66" s="237"/>
      <c r="FH66" s="237"/>
      <c r="FI66" s="237"/>
      <c r="FJ66" s="237"/>
      <c r="FK66" s="237"/>
      <c r="FL66" s="237"/>
      <c r="FM66" s="237"/>
      <c r="FN66" s="237"/>
      <c r="FO66" s="237"/>
      <c r="FP66" s="237"/>
      <c r="FQ66" s="237"/>
      <c r="FR66" s="237"/>
      <c r="FS66" s="237"/>
      <c r="FT66" s="237"/>
      <c r="FU66" s="237"/>
      <c r="FV66" s="237"/>
      <c r="FW66" s="237"/>
      <c r="FX66" s="237"/>
      <c r="FY66" s="237"/>
      <c r="FZ66" s="237"/>
      <c r="GA66" s="237"/>
      <c r="GB66" s="237"/>
      <c r="GC66" s="237"/>
      <c r="GD66" s="237"/>
      <c r="GE66" s="238"/>
    </row>
    <row r="67" spans="1:187" ht="11.25" hidden="1">
      <c r="A67" s="234">
        <v>2</v>
      </c>
      <c r="B67" s="234"/>
      <c r="C67" s="234"/>
      <c r="D67" s="234"/>
      <c r="E67" s="234"/>
      <c r="F67" s="239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37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7"/>
      <c r="CL67" s="237"/>
      <c r="CM67" s="237"/>
      <c r="CN67" s="237"/>
      <c r="CO67" s="237"/>
      <c r="CP67" s="237"/>
      <c r="CQ67" s="237"/>
      <c r="CR67" s="237"/>
      <c r="CS67" s="237"/>
      <c r="CT67" s="237"/>
      <c r="CU67" s="237"/>
      <c r="CV67" s="237"/>
      <c r="CW67" s="237"/>
      <c r="CX67" s="237"/>
      <c r="CY67" s="237"/>
      <c r="CZ67" s="237"/>
      <c r="DA67" s="237"/>
      <c r="DB67" s="237"/>
      <c r="DC67" s="237"/>
      <c r="DD67" s="237"/>
      <c r="DE67" s="237"/>
      <c r="DF67" s="237"/>
      <c r="DG67" s="237"/>
      <c r="DH67" s="237"/>
      <c r="DI67" s="237"/>
      <c r="DJ67" s="237"/>
      <c r="DK67" s="237"/>
      <c r="DL67" s="237"/>
      <c r="DM67" s="237"/>
      <c r="DN67" s="237"/>
      <c r="DO67" s="237"/>
      <c r="DP67" s="237"/>
      <c r="DQ67" s="237"/>
      <c r="DR67" s="237"/>
      <c r="DS67" s="237"/>
      <c r="DT67" s="237"/>
      <c r="DU67" s="237"/>
      <c r="DV67" s="237"/>
      <c r="DW67" s="237"/>
      <c r="DX67" s="237"/>
      <c r="DY67" s="237"/>
      <c r="DZ67" s="237"/>
      <c r="EA67" s="237"/>
      <c r="EB67" s="237"/>
      <c r="EC67" s="237"/>
      <c r="ED67" s="237"/>
      <c r="EE67" s="237"/>
      <c r="EF67" s="237"/>
      <c r="EG67" s="237"/>
      <c r="EH67" s="237"/>
      <c r="EI67" s="237"/>
      <c r="EJ67" s="237"/>
      <c r="EK67" s="237"/>
      <c r="EL67" s="237"/>
      <c r="EM67" s="237"/>
      <c r="EN67" s="237"/>
      <c r="EO67" s="237"/>
      <c r="EP67" s="237"/>
      <c r="EQ67" s="237"/>
      <c r="ER67" s="238"/>
      <c r="ES67" s="239"/>
      <c r="ET67" s="237"/>
      <c r="EU67" s="237"/>
      <c r="EV67" s="237"/>
      <c r="EW67" s="237"/>
      <c r="EX67" s="237"/>
      <c r="EY67" s="237"/>
      <c r="EZ67" s="237"/>
      <c r="FA67" s="237"/>
      <c r="FB67" s="237"/>
      <c r="FC67" s="237"/>
      <c r="FD67" s="237"/>
      <c r="FE67" s="237"/>
      <c r="FF67" s="237"/>
      <c r="FG67" s="237"/>
      <c r="FH67" s="237"/>
      <c r="FI67" s="237"/>
      <c r="FJ67" s="237"/>
      <c r="FK67" s="237"/>
      <c r="FL67" s="237"/>
      <c r="FM67" s="237"/>
      <c r="FN67" s="237"/>
      <c r="FO67" s="237"/>
      <c r="FP67" s="237"/>
      <c r="FQ67" s="237"/>
      <c r="FR67" s="237"/>
      <c r="FS67" s="237"/>
      <c r="FT67" s="237"/>
      <c r="FU67" s="237"/>
      <c r="FV67" s="237"/>
      <c r="FW67" s="237"/>
      <c r="FX67" s="237"/>
      <c r="FY67" s="237"/>
      <c r="FZ67" s="237"/>
      <c r="GA67" s="237"/>
      <c r="GB67" s="237"/>
      <c r="GC67" s="237"/>
      <c r="GD67" s="237"/>
      <c r="GE67" s="238"/>
    </row>
    <row r="68" spans="1:187" ht="11.25" customHeight="1" hidden="1">
      <c r="A68" s="262" t="s">
        <v>18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3"/>
      <c r="BC68" s="263"/>
      <c r="BD68" s="263"/>
      <c r="BE68" s="263"/>
      <c r="BF68" s="263"/>
      <c r="BG68" s="263"/>
      <c r="BH68" s="263"/>
      <c r="BI68" s="263"/>
      <c r="BJ68" s="263"/>
      <c r="BK68" s="263"/>
      <c r="BL68" s="263"/>
      <c r="BM68" s="263"/>
      <c r="BN68" s="263"/>
      <c r="BO68" s="263"/>
      <c r="BP68" s="263"/>
      <c r="BQ68" s="263"/>
      <c r="BR68" s="263"/>
      <c r="BS68" s="263"/>
      <c r="BT68" s="263"/>
      <c r="BU68" s="263"/>
      <c r="BV68" s="263"/>
      <c r="BW68" s="263"/>
      <c r="BX68" s="263"/>
      <c r="BY68" s="263"/>
      <c r="BZ68" s="263"/>
      <c r="CA68" s="263"/>
      <c r="CB68" s="263"/>
      <c r="CC68" s="263"/>
      <c r="CD68" s="263"/>
      <c r="CE68" s="263"/>
      <c r="CF68" s="263"/>
      <c r="CG68" s="263"/>
      <c r="CH68" s="263"/>
      <c r="CI68" s="263"/>
      <c r="CJ68" s="263"/>
      <c r="CK68" s="263"/>
      <c r="CL68" s="263"/>
      <c r="CM68" s="263"/>
      <c r="CN68" s="263"/>
      <c r="CO68" s="263"/>
      <c r="CP68" s="263"/>
      <c r="CQ68" s="263"/>
      <c r="CR68" s="263"/>
      <c r="CS68" s="263"/>
      <c r="CT68" s="263"/>
      <c r="CU68" s="263"/>
      <c r="CV68" s="263"/>
      <c r="CW68" s="263"/>
      <c r="CX68" s="263"/>
      <c r="CY68" s="263"/>
      <c r="CZ68" s="263"/>
      <c r="DA68" s="263"/>
      <c r="DB68" s="263"/>
      <c r="DC68" s="263"/>
      <c r="DD68" s="263"/>
      <c r="DE68" s="263"/>
      <c r="DF68" s="263"/>
      <c r="DG68" s="263"/>
      <c r="DH68" s="263"/>
      <c r="DI68" s="263"/>
      <c r="DJ68" s="263"/>
      <c r="DK68" s="263"/>
      <c r="DL68" s="263"/>
      <c r="DM68" s="263"/>
      <c r="DN68" s="263"/>
      <c r="DO68" s="263"/>
      <c r="DP68" s="263"/>
      <c r="DQ68" s="263"/>
      <c r="DR68" s="263"/>
      <c r="DS68" s="263"/>
      <c r="DT68" s="263"/>
      <c r="DU68" s="263"/>
      <c r="DV68" s="263"/>
      <c r="DW68" s="263"/>
      <c r="DX68" s="263"/>
      <c r="DY68" s="263"/>
      <c r="DZ68" s="263"/>
      <c r="EA68" s="263"/>
      <c r="EB68" s="263"/>
      <c r="EC68" s="263"/>
      <c r="ED68" s="263"/>
      <c r="EE68" s="263"/>
      <c r="EF68" s="263"/>
      <c r="EG68" s="263"/>
      <c r="EH68" s="263"/>
      <c r="EI68" s="263"/>
      <c r="EJ68" s="263"/>
      <c r="EK68" s="263"/>
      <c r="EL68" s="263"/>
      <c r="EM68" s="263"/>
      <c r="EN68" s="263"/>
      <c r="EO68" s="263"/>
      <c r="EP68" s="263"/>
      <c r="EQ68" s="263"/>
      <c r="ER68" s="264"/>
      <c r="ES68" s="239"/>
      <c r="ET68" s="237"/>
      <c r="EU68" s="237"/>
      <c r="EV68" s="237"/>
      <c r="EW68" s="237"/>
      <c r="EX68" s="237"/>
      <c r="EY68" s="237"/>
      <c r="EZ68" s="237"/>
      <c r="FA68" s="237"/>
      <c r="FB68" s="237"/>
      <c r="FC68" s="237"/>
      <c r="FD68" s="237"/>
      <c r="FE68" s="237"/>
      <c r="FF68" s="237"/>
      <c r="FG68" s="237"/>
      <c r="FH68" s="237"/>
      <c r="FI68" s="237"/>
      <c r="FJ68" s="237"/>
      <c r="FK68" s="237"/>
      <c r="FL68" s="237"/>
      <c r="FM68" s="237"/>
      <c r="FN68" s="237"/>
      <c r="FO68" s="237"/>
      <c r="FP68" s="237"/>
      <c r="FQ68" s="237"/>
      <c r="FR68" s="237"/>
      <c r="FS68" s="237"/>
      <c r="FT68" s="237"/>
      <c r="FU68" s="237"/>
      <c r="FV68" s="237"/>
      <c r="FW68" s="237"/>
      <c r="FX68" s="237"/>
      <c r="FY68" s="237"/>
      <c r="FZ68" s="237"/>
      <c r="GA68" s="237"/>
      <c r="GB68" s="237"/>
      <c r="GC68" s="237"/>
      <c r="GD68" s="237"/>
      <c r="GE68" s="238"/>
    </row>
    <row r="69" spans="1:187" ht="11.25" hidden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</row>
    <row r="70" spans="1:187" ht="11.25" customHeight="1" hidden="1">
      <c r="A70" s="265" t="s">
        <v>115</v>
      </c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65"/>
      <c r="BR70" s="265"/>
      <c r="BS70" s="265"/>
      <c r="BT70" s="265"/>
      <c r="BU70" s="265"/>
      <c r="BV70" s="265"/>
      <c r="BW70" s="265"/>
      <c r="BX70" s="265"/>
      <c r="BY70" s="265"/>
      <c r="BZ70" s="265"/>
      <c r="CA70" s="265"/>
      <c r="CB70" s="265"/>
      <c r="CC70" s="265"/>
      <c r="CD70" s="265"/>
      <c r="CE70" s="265"/>
      <c r="CF70" s="265"/>
      <c r="CG70" s="265"/>
      <c r="CH70" s="265"/>
      <c r="CI70" s="265"/>
      <c r="CJ70" s="265"/>
      <c r="CK70" s="265"/>
      <c r="CL70" s="265"/>
      <c r="CM70" s="265"/>
      <c r="CN70" s="265"/>
      <c r="CO70" s="265"/>
      <c r="CP70" s="265"/>
      <c r="CQ70" s="265"/>
      <c r="CR70" s="265"/>
      <c r="CS70" s="265"/>
      <c r="CT70" s="265"/>
      <c r="CU70" s="265"/>
      <c r="CV70" s="265"/>
      <c r="CW70" s="265"/>
      <c r="CX70" s="265"/>
      <c r="CY70" s="265"/>
      <c r="CZ70" s="265"/>
      <c r="DA70" s="265"/>
      <c r="DB70" s="265"/>
      <c r="DC70" s="265"/>
      <c r="DD70" s="265"/>
      <c r="DE70" s="265"/>
      <c r="DF70" s="265"/>
      <c r="DG70" s="265"/>
      <c r="DH70" s="265"/>
      <c r="DI70" s="265"/>
      <c r="DJ70" s="265"/>
      <c r="DK70" s="265"/>
      <c r="DL70" s="265"/>
      <c r="DM70" s="265"/>
      <c r="DN70" s="265"/>
      <c r="DO70" s="265"/>
      <c r="DP70" s="265"/>
      <c r="DQ70" s="265"/>
      <c r="DR70" s="265"/>
      <c r="DS70" s="265"/>
      <c r="DT70" s="265"/>
      <c r="DU70" s="265"/>
      <c r="DV70" s="265"/>
      <c r="DW70" s="265"/>
      <c r="DX70" s="265"/>
      <c r="DY70" s="265"/>
      <c r="DZ70" s="265"/>
      <c r="EA70" s="265"/>
      <c r="EB70" s="265"/>
      <c r="EC70" s="265"/>
      <c r="ED70" s="265"/>
      <c r="EE70" s="265"/>
      <c r="EF70" s="265"/>
      <c r="EG70" s="265"/>
      <c r="EH70" s="265"/>
      <c r="EI70" s="265"/>
      <c r="EJ70" s="265"/>
      <c r="EK70" s="265"/>
      <c r="EL70" s="265"/>
      <c r="EM70" s="265"/>
      <c r="EN70" s="265"/>
      <c r="EO70" s="265"/>
      <c r="EP70" s="265"/>
      <c r="EQ70" s="265"/>
      <c r="ER70" s="265"/>
      <c r="ES70" s="265"/>
      <c r="ET70" s="265"/>
      <c r="EU70" s="265"/>
      <c r="EV70" s="265"/>
      <c r="EW70" s="265"/>
      <c r="EX70" s="265"/>
      <c r="EY70" s="265"/>
      <c r="EZ70" s="265"/>
      <c r="FA70" s="265"/>
      <c r="FB70" s="265"/>
      <c r="FC70" s="265"/>
      <c r="FD70" s="265"/>
      <c r="FE70" s="265"/>
      <c r="FF70" s="265"/>
      <c r="FG70" s="265"/>
      <c r="FH70" s="265"/>
      <c r="FI70" s="265"/>
      <c r="FJ70" s="265"/>
      <c r="FK70" s="265"/>
      <c r="FL70" s="265"/>
      <c r="FM70" s="265"/>
      <c r="FN70" s="265"/>
      <c r="FO70" s="265"/>
      <c r="FP70" s="265"/>
      <c r="FQ70" s="265"/>
      <c r="FR70" s="265"/>
      <c r="FS70" s="265"/>
      <c r="FT70" s="265"/>
      <c r="FU70" s="265"/>
      <c r="FV70" s="265"/>
      <c r="FW70" s="265"/>
      <c r="FX70" s="265"/>
      <c r="FY70" s="265"/>
      <c r="FZ70" s="265"/>
      <c r="GA70" s="265"/>
      <c r="GB70" s="265"/>
      <c r="GC70" s="265"/>
      <c r="GD70" s="265"/>
      <c r="GE70" s="265"/>
    </row>
    <row r="71" spans="1:187" ht="6.75" customHeight="1" hidden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</row>
    <row r="72" spans="1:187" ht="22.5" customHeight="1" hidden="1">
      <c r="A72" s="234" t="s">
        <v>106</v>
      </c>
      <c r="B72" s="234"/>
      <c r="C72" s="234"/>
      <c r="D72" s="234"/>
      <c r="E72" s="234"/>
      <c r="F72" s="239" t="s">
        <v>35</v>
      </c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237"/>
      <c r="CX72" s="237"/>
      <c r="CY72" s="237"/>
      <c r="CZ72" s="237"/>
      <c r="DA72" s="237"/>
      <c r="DB72" s="237"/>
      <c r="DC72" s="237"/>
      <c r="DD72" s="237"/>
      <c r="DE72" s="237"/>
      <c r="DF72" s="237"/>
      <c r="DG72" s="237"/>
      <c r="DH72" s="237"/>
      <c r="DI72" s="237"/>
      <c r="DJ72" s="237"/>
      <c r="DK72" s="237"/>
      <c r="DL72" s="237"/>
      <c r="DM72" s="237"/>
      <c r="DN72" s="237"/>
      <c r="DO72" s="237"/>
      <c r="DP72" s="237"/>
      <c r="DQ72" s="237"/>
      <c r="DR72" s="237"/>
      <c r="DS72" s="237"/>
      <c r="DT72" s="237"/>
      <c r="DU72" s="237"/>
      <c r="DV72" s="237"/>
      <c r="DW72" s="237"/>
      <c r="DX72" s="237"/>
      <c r="DY72" s="237"/>
      <c r="DZ72" s="237"/>
      <c r="EA72" s="237"/>
      <c r="EB72" s="237"/>
      <c r="EC72" s="237"/>
      <c r="ED72" s="237"/>
      <c r="EE72" s="237"/>
      <c r="EF72" s="237"/>
      <c r="EG72" s="237"/>
      <c r="EH72" s="237"/>
      <c r="EI72" s="237"/>
      <c r="EJ72" s="237"/>
      <c r="EK72" s="237"/>
      <c r="EL72" s="237"/>
      <c r="EM72" s="237"/>
      <c r="EN72" s="237"/>
      <c r="EO72" s="237"/>
      <c r="EP72" s="237"/>
      <c r="EQ72" s="237"/>
      <c r="ER72" s="238"/>
      <c r="ES72" s="239" t="s">
        <v>109</v>
      </c>
      <c r="ET72" s="237"/>
      <c r="EU72" s="237"/>
      <c r="EV72" s="237"/>
      <c r="EW72" s="237"/>
      <c r="EX72" s="237"/>
      <c r="EY72" s="237"/>
      <c r="EZ72" s="237"/>
      <c r="FA72" s="237"/>
      <c r="FB72" s="237"/>
      <c r="FC72" s="237"/>
      <c r="FD72" s="237"/>
      <c r="FE72" s="237"/>
      <c r="FF72" s="237"/>
      <c r="FG72" s="237"/>
      <c r="FH72" s="237"/>
      <c r="FI72" s="237"/>
      <c r="FJ72" s="237"/>
      <c r="FK72" s="237"/>
      <c r="FL72" s="237"/>
      <c r="FM72" s="237"/>
      <c r="FN72" s="237"/>
      <c r="FO72" s="237"/>
      <c r="FP72" s="237"/>
      <c r="FQ72" s="237"/>
      <c r="FR72" s="237"/>
      <c r="FS72" s="237"/>
      <c r="FT72" s="237"/>
      <c r="FU72" s="237"/>
      <c r="FV72" s="237"/>
      <c r="FW72" s="237"/>
      <c r="FX72" s="237"/>
      <c r="FY72" s="237"/>
      <c r="FZ72" s="237"/>
      <c r="GA72" s="237"/>
      <c r="GB72" s="237"/>
      <c r="GC72" s="237"/>
      <c r="GD72" s="237"/>
      <c r="GE72" s="238"/>
    </row>
    <row r="73" spans="1:187" ht="11.25" hidden="1">
      <c r="A73" s="234">
        <v>1</v>
      </c>
      <c r="B73" s="234"/>
      <c r="C73" s="234"/>
      <c r="D73" s="234"/>
      <c r="E73" s="234"/>
      <c r="F73" s="262" t="s">
        <v>216</v>
      </c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3"/>
      <c r="DB73" s="263"/>
      <c r="DC73" s="263"/>
      <c r="DD73" s="263"/>
      <c r="DE73" s="263"/>
      <c r="DF73" s="263"/>
      <c r="DG73" s="263"/>
      <c r="DH73" s="263"/>
      <c r="DI73" s="263"/>
      <c r="DJ73" s="263"/>
      <c r="DK73" s="263"/>
      <c r="DL73" s="263"/>
      <c r="DM73" s="263"/>
      <c r="DN73" s="263"/>
      <c r="DO73" s="263"/>
      <c r="DP73" s="263"/>
      <c r="DQ73" s="263"/>
      <c r="DR73" s="263"/>
      <c r="DS73" s="263"/>
      <c r="DT73" s="263"/>
      <c r="DU73" s="263"/>
      <c r="DV73" s="263"/>
      <c r="DW73" s="263"/>
      <c r="DX73" s="263"/>
      <c r="DY73" s="263"/>
      <c r="DZ73" s="263"/>
      <c r="EA73" s="263"/>
      <c r="EB73" s="263"/>
      <c r="EC73" s="263"/>
      <c r="ED73" s="263"/>
      <c r="EE73" s="263"/>
      <c r="EF73" s="263"/>
      <c r="EG73" s="263"/>
      <c r="EH73" s="263"/>
      <c r="EI73" s="263"/>
      <c r="EJ73" s="263"/>
      <c r="EK73" s="263"/>
      <c r="EL73" s="263"/>
      <c r="EM73" s="263"/>
      <c r="EN73" s="263"/>
      <c r="EO73" s="263"/>
      <c r="EP73" s="263"/>
      <c r="EQ73" s="263"/>
      <c r="ER73" s="264"/>
      <c r="ES73" s="244">
        <v>0</v>
      </c>
      <c r="ET73" s="237"/>
      <c r="EU73" s="237"/>
      <c r="EV73" s="237"/>
      <c r="EW73" s="237"/>
      <c r="EX73" s="237"/>
      <c r="EY73" s="237"/>
      <c r="EZ73" s="237"/>
      <c r="FA73" s="237"/>
      <c r="FB73" s="237"/>
      <c r="FC73" s="237"/>
      <c r="FD73" s="237"/>
      <c r="FE73" s="237"/>
      <c r="FF73" s="237"/>
      <c r="FG73" s="237"/>
      <c r="FH73" s="237"/>
      <c r="FI73" s="237"/>
      <c r="FJ73" s="237"/>
      <c r="FK73" s="237"/>
      <c r="FL73" s="237"/>
      <c r="FM73" s="237"/>
      <c r="FN73" s="237"/>
      <c r="FO73" s="237"/>
      <c r="FP73" s="237"/>
      <c r="FQ73" s="237"/>
      <c r="FR73" s="237"/>
      <c r="FS73" s="237"/>
      <c r="FT73" s="237"/>
      <c r="FU73" s="237"/>
      <c r="FV73" s="237"/>
      <c r="FW73" s="237"/>
      <c r="FX73" s="237"/>
      <c r="FY73" s="237"/>
      <c r="FZ73" s="237"/>
      <c r="GA73" s="237"/>
      <c r="GB73" s="237"/>
      <c r="GC73" s="237"/>
      <c r="GD73" s="237"/>
      <c r="GE73" s="238"/>
    </row>
    <row r="74" spans="1:187" ht="11.25" hidden="1">
      <c r="A74" s="234">
        <v>2</v>
      </c>
      <c r="B74" s="234"/>
      <c r="C74" s="234"/>
      <c r="D74" s="234"/>
      <c r="E74" s="234"/>
      <c r="F74" s="239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  <c r="BD74" s="237"/>
      <c r="BE74" s="237"/>
      <c r="BF74" s="237"/>
      <c r="BG74" s="237"/>
      <c r="BH74" s="237"/>
      <c r="BI74" s="237"/>
      <c r="BJ74" s="237"/>
      <c r="BK74" s="237"/>
      <c r="BL74" s="237"/>
      <c r="BM74" s="237"/>
      <c r="BN74" s="237"/>
      <c r="BO74" s="237"/>
      <c r="BP74" s="237"/>
      <c r="BQ74" s="237"/>
      <c r="BR74" s="237"/>
      <c r="BS74" s="237"/>
      <c r="BT74" s="237"/>
      <c r="BU74" s="237"/>
      <c r="BV74" s="237"/>
      <c r="BW74" s="237"/>
      <c r="BX74" s="237"/>
      <c r="BY74" s="237"/>
      <c r="BZ74" s="237"/>
      <c r="CA74" s="237"/>
      <c r="CB74" s="237"/>
      <c r="CC74" s="237"/>
      <c r="CD74" s="237"/>
      <c r="CE74" s="237"/>
      <c r="CF74" s="237"/>
      <c r="CG74" s="237"/>
      <c r="CH74" s="237"/>
      <c r="CI74" s="237"/>
      <c r="CJ74" s="237"/>
      <c r="CK74" s="237"/>
      <c r="CL74" s="237"/>
      <c r="CM74" s="237"/>
      <c r="CN74" s="237"/>
      <c r="CO74" s="237"/>
      <c r="CP74" s="237"/>
      <c r="CQ74" s="237"/>
      <c r="CR74" s="237"/>
      <c r="CS74" s="237"/>
      <c r="CT74" s="237"/>
      <c r="CU74" s="237"/>
      <c r="CV74" s="237"/>
      <c r="CW74" s="237"/>
      <c r="CX74" s="237"/>
      <c r="CY74" s="237"/>
      <c r="CZ74" s="237"/>
      <c r="DA74" s="237"/>
      <c r="DB74" s="237"/>
      <c r="DC74" s="237"/>
      <c r="DD74" s="237"/>
      <c r="DE74" s="237"/>
      <c r="DF74" s="237"/>
      <c r="DG74" s="237"/>
      <c r="DH74" s="237"/>
      <c r="DI74" s="237"/>
      <c r="DJ74" s="237"/>
      <c r="DK74" s="237"/>
      <c r="DL74" s="237"/>
      <c r="DM74" s="237"/>
      <c r="DN74" s="237"/>
      <c r="DO74" s="237"/>
      <c r="DP74" s="237"/>
      <c r="DQ74" s="237"/>
      <c r="DR74" s="237"/>
      <c r="DS74" s="237"/>
      <c r="DT74" s="237"/>
      <c r="DU74" s="237"/>
      <c r="DV74" s="237"/>
      <c r="DW74" s="237"/>
      <c r="DX74" s="237"/>
      <c r="DY74" s="237"/>
      <c r="DZ74" s="237"/>
      <c r="EA74" s="237"/>
      <c r="EB74" s="237"/>
      <c r="EC74" s="237"/>
      <c r="ED74" s="237"/>
      <c r="EE74" s="237"/>
      <c r="EF74" s="237"/>
      <c r="EG74" s="237"/>
      <c r="EH74" s="237"/>
      <c r="EI74" s="237"/>
      <c r="EJ74" s="237"/>
      <c r="EK74" s="237"/>
      <c r="EL74" s="237"/>
      <c r="EM74" s="237"/>
      <c r="EN74" s="237"/>
      <c r="EO74" s="237"/>
      <c r="EP74" s="237"/>
      <c r="EQ74" s="237"/>
      <c r="ER74" s="238"/>
      <c r="ES74" s="239"/>
      <c r="ET74" s="237"/>
      <c r="EU74" s="237"/>
      <c r="EV74" s="237"/>
      <c r="EW74" s="237"/>
      <c r="EX74" s="237"/>
      <c r="EY74" s="237"/>
      <c r="EZ74" s="237"/>
      <c r="FA74" s="237"/>
      <c r="FB74" s="237"/>
      <c r="FC74" s="237"/>
      <c r="FD74" s="237"/>
      <c r="FE74" s="237"/>
      <c r="FF74" s="237"/>
      <c r="FG74" s="237"/>
      <c r="FH74" s="237"/>
      <c r="FI74" s="237"/>
      <c r="FJ74" s="237"/>
      <c r="FK74" s="237"/>
      <c r="FL74" s="237"/>
      <c r="FM74" s="237"/>
      <c r="FN74" s="237"/>
      <c r="FO74" s="237"/>
      <c r="FP74" s="237"/>
      <c r="FQ74" s="237"/>
      <c r="FR74" s="237"/>
      <c r="FS74" s="237"/>
      <c r="FT74" s="237"/>
      <c r="FU74" s="237"/>
      <c r="FV74" s="237"/>
      <c r="FW74" s="237"/>
      <c r="FX74" s="237"/>
      <c r="FY74" s="237"/>
      <c r="FZ74" s="237"/>
      <c r="GA74" s="237"/>
      <c r="GB74" s="237"/>
      <c r="GC74" s="237"/>
      <c r="GD74" s="237"/>
      <c r="GE74" s="238"/>
    </row>
    <row r="75" spans="1:187" ht="11.25" customHeight="1" hidden="1">
      <c r="A75" s="262" t="s">
        <v>18</v>
      </c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263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  <c r="CD75" s="263"/>
      <c r="CE75" s="263"/>
      <c r="CF75" s="263"/>
      <c r="CG75" s="263"/>
      <c r="CH75" s="263"/>
      <c r="CI75" s="263"/>
      <c r="CJ75" s="263"/>
      <c r="CK75" s="263"/>
      <c r="CL75" s="263"/>
      <c r="CM75" s="263"/>
      <c r="CN75" s="263"/>
      <c r="CO75" s="263"/>
      <c r="CP75" s="263"/>
      <c r="CQ75" s="263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3"/>
      <c r="DT75" s="263"/>
      <c r="DU75" s="263"/>
      <c r="DV75" s="263"/>
      <c r="DW75" s="263"/>
      <c r="DX75" s="263"/>
      <c r="DY75" s="263"/>
      <c r="DZ75" s="263"/>
      <c r="EA75" s="263"/>
      <c r="EB75" s="263"/>
      <c r="EC75" s="263"/>
      <c r="ED75" s="263"/>
      <c r="EE75" s="263"/>
      <c r="EF75" s="263"/>
      <c r="EG75" s="263"/>
      <c r="EH75" s="263"/>
      <c r="EI75" s="263"/>
      <c r="EJ75" s="263"/>
      <c r="EK75" s="263"/>
      <c r="EL75" s="263"/>
      <c r="EM75" s="263"/>
      <c r="EN75" s="263"/>
      <c r="EO75" s="263"/>
      <c r="EP75" s="263"/>
      <c r="EQ75" s="263"/>
      <c r="ER75" s="264"/>
      <c r="ES75" s="244">
        <v>0</v>
      </c>
      <c r="ET75" s="237"/>
      <c r="EU75" s="237"/>
      <c r="EV75" s="237"/>
      <c r="EW75" s="237"/>
      <c r="EX75" s="237"/>
      <c r="EY75" s="237"/>
      <c r="EZ75" s="237"/>
      <c r="FA75" s="237"/>
      <c r="FB75" s="237"/>
      <c r="FC75" s="237"/>
      <c r="FD75" s="237"/>
      <c r="FE75" s="237"/>
      <c r="FF75" s="237"/>
      <c r="FG75" s="237"/>
      <c r="FH75" s="237"/>
      <c r="FI75" s="237"/>
      <c r="FJ75" s="237"/>
      <c r="FK75" s="237"/>
      <c r="FL75" s="237"/>
      <c r="FM75" s="237"/>
      <c r="FN75" s="237"/>
      <c r="FO75" s="237"/>
      <c r="FP75" s="237"/>
      <c r="FQ75" s="237"/>
      <c r="FR75" s="237"/>
      <c r="FS75" s="237"/>
      <c r="FT75" s="237"/>
      <c r="FU75" s="237"/>
      <c r="FV75" s="237"/>
      <c r="FW75" s="237"/>
      <c r="FX75" s="237"/>
      <c r="FY75" s="237"/>
      <c r="FZ75" s="237"/>
      <c r="GA75" s="237"/>
      <c r="GB75" s="237"/>
      <c r="GC75" s="237"/>
      <c r="GD75" s="237"/>
      <c r="GE75" s="238"/>
    </row>
    <row r="76" ht="11.25" hidden="1"/>
    <row r="77" spans="1:187" ht="11.25" hidden="1">
      <c r="A77" s="309" t="s">
        <v>146</v>
      </c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  <c r="AW77" s="309"/>
      <c r="AX77" s="309"/>
      <c r="AY77" s="309"/>
      <c r="AZ77" s="309"/>
      <c r="BA77" s="309"/>
      <c r="BB77" s="309"/>
      <c r="BC77" s="309"/>
      <c r="BD77" s="309"/>
      <c r="BE77" s="309"/>
      <c r="BF77" s="309"/>
      <c r="BG77" s="309"/>
      <c r="BH77" s="309"/>
      <c r="BI77" s="309"/>
      <c r="BJ77" s="309"/>
      <c r="BK77" s="309"/>
      <c r="BL77" s="309"/>
      <c r="BM77" s="309"/>
      <c r="BN77" s="309"/>
      <c r="BO77" s="309"/>
      <c r="BP77" s="309"/>
      <c r="BQ77" s="309"/>
      <c r="BR77" s="309"/>
      <c r="BS77" s="309"/>
      <c r="BT77" s="309"/>
      <c r="BU77" s="309"/>
      <c r="BV77" s="309"/>
      <c r="BW77" s="309"/>
      <c r="BX77" s="309"/>
      <c r="BY77" s="309"/>
      <c r="BZ77" s="309"/>
      <c r="CA77" s="309"/>
      <c r="CB77" s="309"/>
      <c r="CC77" s="309"/>
      <c r="CD77" s="309"/>
      <c r="CE77" s="309"/>
      <c r="CF77" s="309"/>
      <c r="CG77" s="309"/>
      <c r="CH77" s="309"/>
      <c r="CI77" s="309"/>
      <c r="CJ77" s="309"/>
      <c r="CK77" s="309"/>
      <c r="CL77" s="309"/>
      <c r="CM77" s="309"/>
      <c r="CN77" s="309"/>
      <c r="CO77" s="309"/>
      <c r="CP77" s="309"/>
      <c r="CQ77" s="309"/>
      <c r="CR77" s="309"/>
      <c r="CS77" s="309"/>
      <c r="CT77" s="309"/>
      <c r="CU77" s="309"/>
      <c r="CV77" s="309"/>
      <c r="CW77" s="309"/>
      <c r="CX77" s="309"/>
      <c r="CY77" s="309"/>
      <c r="CZ77" s="309"/>
      <c r="DA77" s="309"/>
      <c r="DB77" s="309"/>
      <c r="DC77" s="309"/>
      <c r="DD77" s="309"/>
      <c r="DE77" s="309"/>
      <c r="DF77" s="309"/>
      <c r="DG77" s="309"/>
      <c r="DH77" s="309"/>
      <c r="DI77" s="309"/>
      <c r="DJ77" s="309"/>
      <c r="DK77" s="309"/>
      <c r="DL77" s="309"/>
      <c r="DM77" s="309"/>
      <c r="DN77" s="309"/>
      <c r="DO77" s="309"/>
      <c r="DP77" s="309"/>
      <c r="DQ77" s="309"/>
      <c r="DR77" s="309"/>
      <c r="DS77" s="309"/>
      <c r="DT77" s="309"/>
      <c r="DU77" s="309"/>
      <c r="DV77" s="309"/>
      <c r="DW77" s="309"/>
      <c r="DX77" s="309"/>
      <c r="DY77" s="309"/>
      <c r="DZ77" s="309"/>
      <c r="EA77" s="309"/>
      <c r="EB77" s="309"/>
      <c r="EC77" s="309"/>
      <c r="ED77" s="309"/>
      <c r="EE77" s="309"/>
      <c r="EF77" s="309"/>
      <c r="EG77" s="309"/>
      <c r="EH77" s="309"/>
      <c r="EI77" s="309"/>
      <c r="EJ77" s="309"/>
      <c r="EK77" s="309"/>
      <c r="EL77" s="309"/>
      <c r="EM77" s="309"/>
      <c r="EN77" s="309"/>
      <c r="EO77" s="309"/>
      <c r="EP77" s="309"/>
      <c r="EQ77" s="309"/>
      <c r="ER77" s="309"/>
      <c r="ES77" s="309"/>
      <c r="ET77" s="309"/>
      <c r="EU77" s="309"/>
      <c r="EV77" s="309"/>
      <c r="EW77" s="309"/>
      <c r="EX77" s="309"/>
      <c r="EY77" s="309"/>
      <c r="EZ77" s="309"/>
      <c r="FA77" s="309"/>
      <c r="FB77" s="309"/>
      <c r="FC77" s="309"/>
      <c r="FD77" s="309"/>
      <c r="FE77" s="309"/>
      <c r="FF77" s="309"/>
      <c r="FG77" s="309"/>
      <c r="FH77" s="309"/>
      <c r="FI77" s="309"/>
      <c r="FJ77" s="309"/>
      <c r="FK77" s="309"/>
      <c r="FL77" s="309"/>
      <c r="FM77" s="309"/>
      <c r="FN77" s="309"/>
      <c r="FO77" s="309"/>
      <c r="FP77" s="309"/>
      <c r="FQ77" s="309"/>
      <c r="FR77" s="309"/>
      <c r="FS77" s="309"/>
      <c r="FT77" s="309"/>
      <c r="FU77" s="309"/>
      <c r="FV77" s="309"/>
      <c r="FW77" s="309"/>
      <c r="FX77" s="309"/>
      <c r="FY77" s="309"/>
      <c r="FZ77" s="309"/>
      <c r="GA77" s="309"/>
      <c r="GB77" s="309"/>
      <c r="GC77" s="309"/>
      <c r="GD77" s="309"/>
      <c r="GE77" s="309"/>
    </row>
    <row r="78" ht="6" customHeight="1" hidden="1"/>
    <row r="79" spans="1:187" ht="21" customHeight="1" hidden="1">
      <c r="A79" s="234" t="s">
        <v>106</v>
      </c>
      <c r="B79" s="234"/>
      <c r="C79" s="234"/>
      <c r="D79" s="234"/>
      <c r="E79" s="234"/>
      <c r="F79" s="234" t="s">
        <v>35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  <c r="BG79" s="270"/>
      <c r="BH79" s="270"/>
      <c r="BI79" s="270"/>
      <c r="BJ79" s="270"/>
      <c r="BK79" s="270"/>
      <c r="BL79" s="270"/>
      <c r="BM79" s="270"/>
      <c r="BN79" s="270"/>
      <c r="BO79" s="270"/>
      <c r="BP79" s="270"/>
      <c r="BQ79" s="270"/>
      <c r="BR79" s="270"/>
      <c r="BS79" s="270"/>
      <c r="BT79" s="270"/>
      <c r="BU79" s="270"/>
      <c r="BV79" s="270"/>
      <c r="BW79" s="270"/>
      <c r="BX79" s="270"/>
      <c r="BY79" s="270"/>
      <c r="BZ79" s="270"/>
      <c r="CA79" s="270"/>
      <c r="CB79" s="270"/>
      <c r="CC79" s="270"/>
      <c r="CD79" s="270"/>
      <c r="CE79" s="270"/>
      <c r="CF79" s="270"/>
      <c r="CG79" s="270"/>
      <c r="CH79" s="270"/>
      <c r="CI79" s="270"/>
      <c r="CJ79" s="270"/>
      <c r="CK79" s="270"/>
      <c r="CL79" s="270"/>
      <c r="CM79" s="270"/>
      <c r="CN79" s="270"/>
      <c r="CO79" s="270"/>
      <c r="CP79" s="270"/>
      <c r="CQ79" s="270"/>
      <c r="CR79" s="270"/>
      <c r="CS79" s="270"/>
      <c r="CT79" s="270"/>
      <c r="CU79" s="270"/>
      <c r="CV79" s="270"/>
      <c r="CW79" s="270"/>
      <c r="CX79" s="270"/>
      <c r="CY79" s="270"/>
      <c r="CZ79" s="270"/>
      <c r="DA79" s="270"/>
      <c r="DB79" s="270"/>
      <c r="DC79" s="270"/>
      <c r="DD79" s="270"/>
      <c r="DE79" s="270"/>
      <c r="DF79" s="270"/>
      <c r="DG79" s="270"/>
      <c r="DH79" s="270"/>
      <c r="DI79" s="270"/>
      <c r="DJ79" s="270"/>
      <c r="DK79" s="270"/>
      <c r="DL79" s="270"/>
      <c r="DM79" s="270"/>
      <c r="DN79" s="270"/>
      <c r="DO79" s="270"/>
      <c r="DP79" s="270"/>
      <c r="DQ79" s="270"/>
      <c r="DR79" s="270"/>
      <c r="DS79" s="270"/>
      <c r="DT79" s="270"/>
      <c r="DU79" s="270"/>
      <c r="DV79" s="270"/>
      <c r="DW79" s="239" t="s">
        <v>154</v>
      </c>
      <c r="DX79" s="240"/>
      <c r="DY79" s="240"/>
      <c r="DZ79" s="240"/>
      <c r="EA79" s="240"/>
      <c r="EB79" s="240"/>
      <c r="EC79" s="240"/>
      <c r="ED79" s="240"/>
      <c r="EE79" s="240"/>
      <c r="EF79" s="240"/>
      <c r="EG79" s="240"/>
      <c r="EH79" s="240"/>
      <c r="EI79" s="240"/>
      <c r="EJ79" s="240"/>
      <c r="EK79" s="240"/>
      <c r="EL79" s="240"/>
      <c r="EM79" s="240"/>
      <c r="EN79" s="240"/>
      <c r="EO79" s="240"/>
      <c r="EP79" s="240"/>
      <c r="EQ79" s="240"/>
      <c r="ER79" s="241"/>
      <c r="ES79" s="239" t="s">
        <v>109</v>
      </c>
      <c r="ET79" s="237"/>
      <c r="EU79" s="237"/>
      <c r="EV79" s="237"/>
      <c r="EW79" s="237"/>
      <c r="EX79" s="237"/>
      <c r="EY79" s="237"/>
      <c r="EZ79" s="237"/>
      <c r="FA79" s="237"/>
      <c r="FB79" s="237"/>
      <c r="FC79" s="237"/>
      <c r="FD79" s="237"/>
      <c r="FE79" s="237"/>
      <c r="FF79" s="237"/>
      <c r="FG79" s="237"/>
      <c r="FH79" s="237"/>
      <c r="FI79" s="237"/>
      <c r="FJ79" s="237"/>
      <c r="FK79" s="237"/>
      <c r="FL79" s="237"/>
      <c r="FM79" s="237"/>
      <c r="FN79" s="237"/>
      <c r="FO79" s="237"/>
      <c r="FP79" s="237"/>
      <c r="FQ79" s="237"/>
      <c r="FR79" s="237"/>
      <c r="FS79" s="237"/>
      <c r="FT79" s="237"/>
      <c r="FU79" s="237"/>
      <c r="FV79" s="237"/>
      <c r="FW79" s="237"/>
      <c r="FX79" s="237"/>
      <c r="FY79" s="237"/>
      <c r="FZ79" s="237"/>
      <c r="GA79" s="237"/>
      <c r="GB79" s="237"/>
      <c r="GC79" s="237"/>
      <c r="GD79" s="237"/>
      <c r="GE79" s="238"/>
    </row>
    <row r="80" spans="1:187" ht="12.75" hidden="1">
      <c r="A80" s="234">
        <v>1</v>
      </c>
      <c r="B80" s="234"/>
      <c r="C80" s="234"/>
      <c r="D80" s="234"/>
      <c r="E80" s="234"/>
      <c r="F80" s="234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  <c r="BY80" s="270"/>
      <c r="BZ80" s="270"/>
      <c r="CA80" s="270"/>
      <c r="CB80" s="270"/>
      <c r="CC80" s="270"/>
      <c r="CD80" s="270"/>
      <c r="CE80" s="270"/>
      <c r="CF80" s="270"/>
      <c r="CG80" s="270"/>
      <c r="CH80" s="270"/>
      <c r="CI80" s="270"/>
      <c r="CJ80" s="270"/>
      <c r="CK80" s="270"/>
      <c r="CL80" s="270"/>
      <c r="CM80" s="270"/>
      <c r="CN80" s="270"/>
      <c r="CO80" s="270"/>
      <c r="CP80" s="270"/>
      <c r="CQ80" s="270"/>
      <c r="CR80" s="270"/>
      <c r="CS80" s="270"/>
      <c r="CT80" s="270"/>
      <c r="CU80" s="270"/>
      <c r="CV80" s="270"/>
      <c r="CW80" s="270"/>
      <c r="CX80" s="270"/>
      <c r="CY80" s="270"/>
      <c r="CZ80" s="270"/>
      <c r="DA80" s="270"/>
      <c r="DB80" s="270"/>
      <c r="DC80" s="270"/>
      <c r="DD80" s="270"/>
      <c r="DE80" s="270"/>
      <c r="DF80" s="270"/>
      <c r="DG80" s="270"/>
      <c r="DH80" s="270"/>
      <c r="DI80" s="270"/>
      <c r="DJ80" s="270"/>
      <c r="DK80" s="270"/>
      <c r="DL80" s="270"/>
      <c r="DM80" s="270"/>
      <c r="DN80" s="270"/>
      <c r="DO80" s="270"/>
      <c r="DP80" s="270"/>
      <c r="DQ80" s="270"/>
      <c r="DR80" s="270"/>
      <c r="DS80" s="270"/>
      <c r="DT80" s="270"/>
      <c r="DU80" s="270"/>
      <c r="DV80" s="270"/>
      <c r="DW80" s="239"/>
      <c r="DX80" s="240"/>
      <c r="DY80" s="240"/>
      <c r="DZ80" s="240"/>
      <c r="EA80" s="240"/>
      <c r="EB80" s="240"/>
      <c r="EC80" s="240"/>
      <c r="ED80" s="240"/>
      <c r="EE80" s="240"/>
      <c r="EF80" s="240"/>
      <c r="EG80" s="240"/>
      <c r="EH80" s="240"/>
      <c r="EI80" s="240"/>
      <c r="EJ80" s="240"/>
      <c r="EK80" s="240"/>
      <c r="EL80" s="240"/>
      <c r="EM80" s="240"/>
      <c r="EN80" s="240"/>
      <c r="EO80" s="240"/>
      <c r="EP80" s="240"/>
      <c r="EQ80" s="240"/>
      <c r="ER80" s="241"/>
      <c r="ES80" s="239"/>
      <c r="ET80" s="237"/>
      <c r="EU80" s="237"/>
      <c r="EV80" s="237"/>
      <c r="EW80" s="237"/>
      <c r="EX80" s="237"/>
      <c r="EY80" s="237"/>
      <c r="EZ80" s="237"/>
      <c r="FA80" s="237"/>
      <c r="FB80" s="237"/>
      <c r="FC80" s="237"/>
      <c r="FD80" s="237"/>
      <c r="FE80" s="237"/>
      <c r="FF80" s="237"/>
      <c r="FG80" s="237"/>
      <c r="FH80" s="237"/>
      <c r="FI80" s="237"/>
      <c r="FJ80" s="237"/>
      <c r="FK80" s="237"/>
      <c r="FL80" s="237"/>
      <c r="FM80" s="237"/>
      <c r="FN80" s="237"/>
      <c r="FO80" s="237"/>
      <c r="FP80" s="237"/>
      <c r="FQ80" s="237"/>
      <c r="FR80" s="237"/>
      <c r="FS80" s="237"/>
      <c r="FT80" s="237"/>
      <c r="FU80" s="237"/>
      <c r="FV80" s="237"/>
      <c r="FW80" s="237"/>
      <c r="FX80" s="237"/>
      <c r="FY80" s="237"/>
      <c r="FZ80" s="237"/>
      <c r="GA80" s="237"/>
      <c r="GB80" s="237"/>
      <c r="GC80" s="237"/>
      <c r="GD80" s="237"/>
      <c r="GE80" s="238"/>
    </row>
    <row r="81" spans="1:187" ht="12.75" hidden="1">
      <c r="A81" s="234">
        <v>2</v>
      </c>
      <c r="B81" s="234"/>
      <c r="C81" s="234"/>
      <c r="D81" s="234"/>
      <c r="E81" s="234"/>
      <c r="F81" s="234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270"/>
      <c r="BZ81" s="270"/>
      <c r="CA81" s="270"/>
      <c r="CB81" s="270"/>
      <c r="CC81" s="270"/>
      <c r="CD81" s="270"/>
      <c r="CE81" s="270"/>
      <c r="CF81" s="270"/>
      <c r="CG81" s="270"/>
      <c r="CH81" s="270"/>
      <c r="CI81" s="270"/>
      <c r="CJ81" s="270"/>
      <c r="CK81" s="270"/>
      <c r="CL81" s="270"/>
      <c r="CM81" s="270"/>
      <c r="CN81" s="270"/>
      <c r="CO81" s="270"/>
      <c r="CP81" s="270"/>
      <c r="CQ81" s="270"/>
      <c r="CR81" s="270"/>
      <c r="CS81" s="270"/>
      <c r="CT81" s="270"/>
      <c r="CU81" s="270"/>
      <c r="CV81" s="270"/>
      <c r="CW81" s="270"/>
      <c r="CX81" s="270"/>
      <c r="CY81" s="270"/>
      <c r="CZ81" s="270"/>
      <c r="DA81" s="270"/>
      <c r="DB81" s="270"/>
      <c r="DC81" s="270"/>
      <c r="DD81" s="270"/>
      <c r="DE81" s="270"/>
      <c r="DF81" s="270"/>
      <c r="DG81" s="270"/>
      <c r="DH81" s="270"/>
      <c r="DI81" s="270"/>
      <c r="DJ81" s="270"/>
      <c r="DK81" s="270"/>
      <c r="DL81" s="270"/>
      <c r="DM81" s="270"/>
      <c r="DN81" s="270"/>
      <c r="DO81" s="270"/>
      <c r="DP81" s="270"/>
      <c r="DQ81" s="270"/>
      <c r="DR81" s="270"/>
      <c r="DS81" s="270"/>
      <c r="DT81" s="270"/>
      <c r="DU81" s="270"/>
      <c r="DV81" s="270"/>
      <c r="DW81" s="239"/>
      <c r="DX81" s="240"/>
      <c r="DY81" s="240"/>
      <c r="DZ81" s="240"/>
      <c r="EA81" s="240"/>
      <c r="EB81" s="240"/>
      <c r="EC81" s="240"/>
      <c r="ED81" s="240"/>
      <c r="EE81" s="240"/>
      <c r="EF81" s="240"/>
      <c r="EG81" s="240"/>
      <c r="EH81" s="240"/>
      <c r="EI81" s="240"/>
      <c r="EJ81" s="240"/>
      <c r="EK81" s="240"/>
      <c r="EL81" s="240"/>
      <c r="EM81" s="240"/>
      <c r="EN81" s="240"/>
      <c r="EO81" s="240"/>
      <c r="EP81" s="240"/>
      <c r="EQ81" s="240"/>
      <c r="ER81" s="241"/>
      <c r="ES81" s="239"/>
      <c r="ET81" s="237"/>
      <c r="EU81" s="237"/>
      <c r="EV81" s="237"/>
      <c r="EW81" s="237"/>
      <c r="EX81" s="237"/>
      <c r="EY81" s="237"/>
      <c r="EZ81" s="237"/>
      <c r="FA81" s="237"/>
      <c r="FB81" s="237"/>
      <c r="FC81" s="237"/>
      <c r="FD81" s="237"/>
      <c r="FE81" s="237"/>
      <c r="FF81" s="237"/>
      <c r="FG81" s="237"/>
      <c r="FH81" s="237"/>
      <c r="FI81" s="237"/>
      <c r="FJ81" s="237"/>
      <c r="FK81" s="237"/>
      <c r="FL81" s="237"/>
      <c r="FM81" s="237"/>
      <c r="FN81" s="237"/>
      <c r="FO81" s="237"/>
      <c r="FP81" s="237"/>
      <c r="FQ81" s="237"/>
      <c r="FR81" s="237"/>
      <c r="FS81" s="237"/>
      <c r="FT81" s="237"/>
      <c r="FU81" s="237"/>
      <c r="FV81" s="237"/>
      <c r="FW81" s="237"/>
      <c r="FX81" s="237"/>
      <c r="FY81" s="237"/>
      <c r="FZ81" s="237"/>
      <c r="GA81" s="237"/>
      <c r="GB81" s="237"/>
      <c r="GC81" s="237"/>
      <c r="GD81" s="237"/>
      <c r="GE81" s="238"/>
    </row>
    <row r="82" spans="1:187" ht="11.25" customHeight="1" hidden="1">
      <c r="A82" s="239" t="s">
        <v>18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37"/>
      <c r="BM82" s="237"/>
      <c r="BN82" s="237"/>
      <c r="BO82" s="237"/>
      <c r="BP82" s="237"/>
      <c r="BQ82" s="237"/>
      <c r="BR82" s="237"/>
      <c r="BS82" s="237"/>
      <c r="BT82" s="237"/>
      <c r="BU82" s="237"/>
      <c r="BV82" s="237"/>
      <c r="BW82" s="237"/>
      <c r="BX82" s="237"/>
      <c r="BY82" s="237"/>
      <c r="BZ82" s="237"/>
      <c r="CA82" s="237"/>
      <c r="CB82" s="237"/>
      <c r="CC82" s="237"/>
      <c r="CD82" s="237"/>
      <c r="CE82" s="237"/>
      <c r="CF82" s="237"/>
      <c r="CG82" s="237"/>
      <c r="CH82" s="237"/>
      <c r="CI82" s="237"/>
      <c r="CJ82" s="237"/>
      <c r="CK82" s="237"/>
      <c r="CL82" s="237"/>
      <c r="CM82" s="237"/>
      <c r="CN82" s="237"/>
      <c r="CO82" s="237"/>
      <c r="CP82" s="237"/>
      <c r="CQ82" s="237"/>
      <c r="CR82" s="237"/>
      <c r="CS82" s="237"/>
      <c r="CT82" s="237"/>
      <c r="CU82" s="237"/>
      <c r="CV82" s="237"/>
      <c r="CW82" s="237"/>
      <c r="CX82" s="237"/>
      <c r="CY82" s="237"/>
      <c r="CZ82" s="237"/>
      <c r="DA82" s="237"/>
      <c r="DB82" s="237"/>
      <c r="DC82" s="237"/>
      <c r="DD82" s="237"/>
      <c r="DE82" s="237"/>
      <c r="DF82" s="237"/>
      <c r="DG82" s="237"/>
      <c r="DH82" s="237"/>
      <c r="DI82" s="237"/>
      <c r="DJ82" s="237"/>
      <c r="DK82" s="237"/>
      <c r="DL82" s="237"/>
      <c r="DM82" s="237"/>
      <c r="DN82" s="237"/>
      <c r="DO82" s="237"/>
      <c r="DP82" s="237"/>
      <c r="DQ82" s="237"/>
      <c r="DR82" s="237"/>
      <c r="DS82" s="237"/>
      <c r="DT82" s="237"/>
      <c r="DU82" s="237"/>
      <c r="DV82" s="237"/>
      <c r="DW82" s="237"/>
      <c r="DX82" s="237"/>
      <c r="DY82" s="237"/>
      <c r="DZ82" s="237"/>
      <c r="EA82" s="237"/>
      <c r="EB82" s="237"/>
      <c r="EC82" s="237"/>
      <c r="ED82" s="237"/>
      <c r="EE82" s="237"/>
      <c r="EF82" s="237"/>
      <c r="EG82" s="237"/>
      <c r="EH82" s="237"/>
      <c r="EI82" s="237"/>
      <c r="EJ82" s="237"/>
      <c r="EK82" s="237"/>
      <c r="EL82" s="237"/>
      <c r="EM82" s="237"/>
      <c r="EN82" s="237"/>
      <c r="EO82" s="237"/>
      <c r="EP82" s="237"/>
      <c r="EQ82" s="237"/>
      <c r="ER82" s="238"/>
      <c r="ES82" s="239"/>
      <c r="ET82" s="237"/>
      <c r="EU82" s="237"/>
      <c r="EV82" s="237"/>
      <c r="EW82" s="237"/>
      <c r="EX82" s="237"/>
      <c r="EY82" s="237"/>
      <c r="EZ82" s="237"/>
      <c r="FA82" s="237"/>
      <c r="FB82" s="237"/>
      <c r="FC82" s="237"/>
      <c r="FD82" s="237"/>
      <c r="FE82" s="237"/>
      <c r="FF82" s="237"/>
      <c r="FG82" s="237"/>
      <c r="FH82" s="237"/>
      <c r="FI82" s="237"/>
      <c r="FJ82" s="237"/>
      <c r="FK82" s="237"/>
      <c r="FL82" s="237"/>
      <c r="FM82" s="237"/>
      <c r="FN82" s="237"/>
      <c r="FO82" s="237"/>
      <c r="FP82" s="237"/>
      <c r="FQ82" s="237"/>
      <c r="FR82" s="237"/>
      <c r="FS82" s="237"/>
      <c r="FT82" s="237"/>
      <c r="FU82" s="237"/>
      <c r="FV82" s="237"/>
      <c r="FW82" s="237"/>
      <c r="FX82" s="237"/>
      <c r="FY82" s="237"/>
      <c r="FZ82" s="237"/>
      <c r="GA82" s="237"/>
      <c r="GB82" s="237"/>
      <c r="GC82" s="237"/>
      <c r="GD82" s="237"/>
      <c r="GE82" s="238"/>
    </row>
    <row r="83" spans="1:187" ht="16.5" customHeight="1" hidden="1">
      <c r="A83" s="235" t="s">
        <v>145</v>
      </c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6"/>
      <c r="BI83" s="236"/>
      <c r="BJ83" s="236"/>
      <c r="BK83" s="236"/>
      <c r="BL83" s="236"/>
      <c r="BM83" s="236"/>
      <c r="BN83" s="236"/>
      <c r="BO83" s="236"/>
      <c r="BP83" s="236"/>
      <c r="BQ83" s="236"/>
      <c r="BR83" s="236"/>
      <c r="BS83" s="236"/>
      <c r="BT83" s="236"/>
      <c r="BU83" s="236"/>
      <c r="BV83" s="236"/>
      <c r="BW83" s="236"/>
      <c r="BX83" s="236"/>
      <c r="BY83" s="236"/>
      <c r="BZ83" s="236"/>
      <c r="CA83" s="236"/>
      <c r="CB83" s="236"/>
      <c r="CC83" s="236"/>
      <c r="CD83" s="236"/>
      <c r="CE83" s="236"/>
      <c r="CF83" s="236"/>
      <c r="CG83" s="236"/>
      <c r="CH83" s="236"/>
      <c r="CI83" s="236"/>
      <c r="CJ83" s="236"/>
      <c r="CK83" s="236"/>
      <c r="CL83" s="236"/>
      <c r="CM83" s="236"/>
      <c r="CN83" s="236"/>
      <c r="CO83" s="236"/>
      <c r="CP83" s="236"/>
      <c r="CQ83" s="236"/>
      <c r="CR83" s="236"/>
      <c r="CS83" s="236"/>
      <c r="CT83" s="236"/>
      <c r="CU83" s="236"/>
      <c r="CV83" s="236"/>
      <c r="CW83" s="236"/>
      <c r="CX83" s="236"/>
      <c r="CY83" s="236"/>
      <c r="CZ83" s="236"/>
      <c r="DA83" s="236"/>
      <c r="DB83" s="236"/>
      <c r="DC83" s="236"/>
      <c r="DD83" s="236"/>
      <c r="DE83" s="236"/>
      <c r="DF83" s="236"/>
      <c r="DG83" s="236"/>
      <c r="DH83" s="236"/>
      <c r="DI83" s="236"/>
      <c r="DJ83" s="236"/>
      <c r="DK83" s="236"/>
      <c r="DL83" s="236"/>
      <c r="DM83" s="236"/>
      <c r="DN83" s="236"/>
      <c r="DO83" s="236"/>
      <c r="DP83" s="236"/>
      <c r="DQ83" s="236"/>
      <c r="DR83" s="236"/>
      <c r="DS83" s="236"/>
      <c r="DT83" s="236"/>
      <c r="DU83" s="236"/>
      <c r="DV83" s="236"/>
      <c r="DW83" s="236"/>
      <c r="DX83" s="236"/>
      <c r="DY83" s="236"/>
      <c r="DZ83" s="236"/>
      <c r="EA83" s="236"/>
      <c r="EB83" s="236"/>
      <c r="EC83" s="236"/>
      <c r="ED83" s="236"/>
      <c r="EE83" s="236"/>
      <c r="EF83" s="236"/>
      <c r="EG83" s="236"/>
      <c r="EH83" s="236"/>
      <c r="EI83" s="236"/>
      <c r="EJ83" s="236"/>
      <c r="EK83" s="236"/>
      <c r="EL83" s="236"/>
      <c r="EM83" s="236"/>
      <c r="EN83" s="236"/>
      <c r="EO83" s="236"/>
      <c r="EP83" s="236"/>
      <c r="EQ83" s="236"/>
      <c r="ER83" s="236"/>
      <c r="ES83" s="236"/>
      <c r="ET83" s="236"/>
      <c r="EU83" s="236"/>
      <c r="EV83" s="236"/>
      <c r="EW83" s="236"/>
      <c r="EX83" s="236"/>
      <c r="EY83" s="236"/>
      <c r="EZ83" s="236"/>
      <c r="FA83" s="236"/>
      <c r="FB83" s="236"/>
      <c r="FC83" s="236"/>
      <c r="FD83" s="236"/>
      <c r="FE83" s="236"/>
      <c r="FF83" s="236"/>
      <c r="FG83" s="236"/>
      <c r="FH83" s="236"/>
      <c r="FI83" s="236"/>
      <c r="FJ83" s="236"/>
      <c r="FK83" s="236"/>
      <c r="FL83" s="236"/>
      <c r="FM83" s="236"/>
      <c r="FN83" s="236"/>
      <c r="FO83" s="236"/>
      <c r="FP83" s="236"/>
      <c r="FQ83" s="236"/>
      <c r="FR83" s="236"/>
      <c r="FS83" s="236"/>
      <c r="FT83" s="236"/>
      <c r="FU83" s="236"/>
      <c r="FV83" s="236"/>
      <c r="FW83" s="236"/>
      <c r="FX83" s="236"/>
      <c r="FY83" s="236"/>
      <c r="FZ83" s="236"/>
      <c r="GA83" s="236"/>
      <c r="GB83" s="236"/>
      <c r="GC83" s="236"/>
      <c r="GD83" s="236"/>
      <c r="GE83" s="236"/>
    </row>
    <row r="84" ht="11.25" hidden="1"/>
    <row r="85" spans="1:187" ht="12" hidden="1">
      <c r="A85" s="291" t="s">
        <v>148</v>
      </c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  <c r="AM85" s="291"/>
      <c r="AN85" s="291"/>
      <c r="AO85" s="291"/>
      <c r="AP85" s="291"/>
      <c r="AQ85" s="291"/>
      <c r="AR85" s="291"/>
      <c r="AS85" s="291"/>
      <c r="AT85" s="291"/>
      <c r="AU85" s="291"/>
      <c r="AV85" s="291"/>
      <c r="AW85" s="291"/>
      <c r="AX85" s="291"/>
      <c r="AY85" s="291"/>
      <c r="AZ85" s="291"/>
      <c r="BA85" s="291"/>
      <c r="BB85" s="291"/>
      <c r="BC85" s="291"/>
      <c r="BD85" s="291"/>
      <c r="BE85" s="291"/>
      <c r="BF85" s="291"/>
      <c r="BG85" s="291"/>
      <c r="BH85" s="291"/>
      <c r="BI85" s="291"/>
      <c r="BJ85" s="291"/>
      <c r="BK85" s="291"/>
      <c r="BL85" s="291"/>
      <c r="BM85" s="291"/>
      <c r="BN85" s="291"/>
      <c r="BO85" s="291"/>
      <c r="BP85" s="291"/>
      <c r="BQ85" s="291"/>
      <c r="BR85" s="291"/>
      <c r="BS85" s="291"/>
      <c r="BT85" s="291"/>
      <c r="BU85" s="291"/>
      <c r="BV85" s="291"/>
      <c r="BW85" s="291"/>
      <c r="BX85" s="291"/>
      <c r="BY85" s="291"/>
      <c r="BZ85" s="291"/>
      <c r="CA85" s="291"/>
      <c r="CB85" s="291"/>
      <c r="CC85" s="291"/>
      <c r="CD85" s="291"/>
      <c r="CE85" s="291"/>
      <c r="CF85" s="291"/>
      <c r="CG85" s="291"/>
      <c r="CH85" s="291"/>
      <c r="CI85" s="291"/>
      <c r="CJ85" s="291"/>
      <c r="CK85" s="291"/>
      <c r="CL85" s="291"/>
      <c r="CM85" s="291"/>
      <c r="CN85" s="291"/>
      <c r="CO85" s="291"/>
      <c r="CP85" s="291"/>
      <c r="CQ85" s="291"/>
      <c r="CR85" s="291"/>
      <c r="CS85" s="291"/>
      <c r="CT85" s="291"/>
      <c r="CU85" s="291"/>
      <c r="CV85" s="291"/>
      <c r="CW85" s="291"/>
      <c r="CX85" s="291"/>
      <c r="CY85" s="291"/>
      <c r="CZ85" s="291"/>
      <c r="DA85" s="291"/>
      <c r="DB85" s="291"/>
      <c r="DC85" s="291"/>
      <c r="DD85" s="291"/>
      <c r="DE85" s="291"/>
      <c r="DF85" s="291"/>
      <c r="DG85" s="291"/>
      <c r="DH85" s="291"/>
      <c r="DI85" s="291"/>
      <c r="DJ85" s="291"/>
      <c r="DK85" s="291"/>
      <c r="DL85" s="291"/>
      <c r="DM85" s="291"/>
      <c r="DN85" s="291"/>
      <c r="DO85" s="291"/>
      <c r="DP85" s="291"/>
      <c r="DQ85" s="291"/>
      <c r="DR85" s="291"/>
      <c r="DS85" s="291"/>
      <c r="DT85" s="291"/>
      <c r="DU85" s="291"/>
      <c r="DV85" s="291"/>
      <c r="DW85" s="291"/>
      <c r="DX85" s="291"/>
      <c r="DY85" s="291"/>
      <c r="DZ85" s="291"/>
      <c r="EA85" s="291"/>
      <c r="EB85" s="291"/>
      <c r="EC85" s="291"/>
      <c r="ED85" s="291"/>
      <c r="EE85" s="291"/>
      <c r="EF85" s="291"/>
      <c r="EG85" s="291"/>
      <c r="EH85" s="291"/>
      <c r="EI85" s="291"/>
      <c r="EJ85" s="291"/>
      <c r="EK85" s="291"/>
      <c r="EL85" s="291"/>
      <c r="EM85" s="291"/>
      <c r="EN85" s="291"/>
      <c r="EO85" s="291"/>
      <c r="EP85" s="291"/>
      <c r="EQ85" s="291"/>
      <c r="ER85" s="291"/>
      <c r="ES85" s="291"/>
      <c r="ET85" s="291"/>
      <c r="EU85" s="291"/>
      <c r="EV85" s="291"/>
      <c r="EW85" s="291"/>
      <c r="EX85" s="291"/>
      <c r="EY85" s="291"/>
      <c r="EZ85" s="291"/>
      <c r="FA85" s="291"/>
      <c r="FB85" s="291"/>
      <c r="FC85" s="291"/>
      <c r="FD85" s="291"/>
      <c r="FE85" s="291"/>
      <c r="FF85" s="291"/>
      <c r="FG85" s="291"/>
      <c r="FH85" s="291"/>
      <c r="FI85" s="291"/>
      <c r="FJ85" s="291"/>
      <c r="FK85" s="291"/>
      <c r="FL85" s="291"/>
      <c r="FM85" s="291"/>
      <c r="FN85" s="291"/>
      <c r="FO85" s="291"/>
      <c r="FP85" s="291"/>
      <c r="FQ85" s="291"/>
      <c r="FR85" s="291"/>
      <c r="FS85" s="291"/>
      <c r="FT85" s="291"/>
      <c r="FU85" s="291"/>
      <c r="FV85" s="291"/>
      <c r="FW85" s="291"/>
      <c r="FX85" s="291"/>
      <c r="FY85" s="291"/>
      <c r="FZ85" s="291"/>
      <c r="GA85" s="291"/>
      <c r="GB85" s="291"/>
      <c r="GC85" s="291"/>
      <c r="GD85" s="291"/>
      <c r="GE85" s="291"/>
    </row>
    <row r="86" spans="1:187" ht="6.75" customHeight="1" hidden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</row>
    <row r="87" spans="1:187" ht="32.25" customHeight="1" hidden="1">
      <c r="A87" s="234" t="s">
        <v>106</v>
      </c>
      <c r="B87" s="234"/>
      <c r="C87" s="234"/>
      <c r="D87" s="234"/>
      <c r="E87" s="234"/>
      <c r="F87" s="234" t="s">
        <v>35</v>
      </c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  <c r="BE87" s="270"/>
      <c r="BF87" s="270"/>
      <c r="BG87" s="270"/>
      <c r="BH87" s="270"/>
      <c r="BI87" s="270"/>
      <c r="BJ87" s="270"/>
      <c r="BK87" s="270"/>
      <c r="BL87" s="270"/>
      <c r="BM87" s="270"/>
      <c r="BN87" s="270"/>
      <c r="BO87" s="270"/>
      <c r="BP87" s="270"/>
      <c r="BQ87" s="270"/>
      <c r="BR87" s="270"/>
      <c r="BS87" s="270"/>
      <c r="BT87" s="270"/>
      <c r="BU87" s="270"/>
      <c r="BV87" s="270"/>
      <c r="BW87" s="270"/>
      <c r="BX87" s="270"/>
      <c r="BY87" s="270"/>
      <c r="BZ87" s="270"/>
      <c r="CA87" s="270"/>
      <c r="CB87" s="270"/>
      <c r="CC87" s="270"/>
      <c r="CD87" s="270"/>
      <c r="CE87" s="270"/>
      <c r="CF87" s="270"/>
      <c r="CG87" s="270"/>
      <c r="CH87" s="270"/>
      <c r="CI87" s="270"/>
      <c r="CJ87" s="270"/>
      <c r="CK87" s="270"/>
      <c r="CL87" s="270"/>
      <c r="CM87" s="270"/>
      <c r="CN87" s="270"/>
      <c r="CO87" s="270"/>
      <c r="CP87" s="270"/>
      <c r="CQ87" s="270"/>
      <c r="CR87" s="270"/>
      <c r="CS87" s="270"/>
      <c r="CT87" s="270"/>
      <c r="CU87" s="270"/>
      <c r="CV87" s="270"/>
      <c r="CW87" s="270"/>
      <c r="CX87" s="270"/>
      <c r="CY87" s="270"/>
      <c r="CZ87" s="270"/>
      <c r="DA87" s="270"/>
      <c r="DB87" s="270"/>
      <c r="DC87" s="270"/>
      <c r="DD87" s="270"/>
      <c r="DE87" s="270"/>
      <c r="DF87" s="270"/>
      <c r="DG87" s="270"/>
      <c r="DH87" s="270"/>
      <c r="DI87" s="270"/>
      <c r="DJ87" s="270"/>
      <c r="DK87" s="270"/>
      <c r="DL87" s="270"/>
      <c r="DM87" s="270"/>
      <c r="DN87" s="270"/>
      <c r="DO87" s="270"/>
      <c r="DP87" s="270"/>
      <c r="DQ87" s="270"/>
      <c r="DR87" s="270"/>
      <c r="DS87" s="270"/>
      <c r="DT87" s="270"/>
      <c r="DU87" s="270"/>
      <c r="DV87" s="270"/>
      <c r="DW87" s="239" t="s">
        <v>154</v>
      </c>
      <c r="DX87" s="240"/>
      <c r="DY87" s="240"/>
      <c r="DZ87" s="240"/>
      <c r="EA87" s="240"/>
      <c r="EB87" s="240"/>
      <c r="EC87" s="240"/>
      <c r="ED87" s="240"/>
      <c r="EE87" s="240"/>
      <c r="EF87" s="240"/>
      <c r="EG87" s="240"/>
      <c r="EH87" s="240"/>
      <c r="EI87" s="240"/>
      <c r="EJ87" s="240"/>
      <c r="EK87" s="240"/>
      <c r="EL87" s="240"/>
      <c r="EM87" s="240"/>
      <c r="EN87" s="240"/>
      <c r="EO87" s="240"/>
      <c r="EP87" s="240"/>
      <c r="EQ87" s="240"/>
      <c r="ER87" s="241"/>
      <c r="ES87" s="239" t="s">
        <v>109</v>
      </c>
      <c r="ET87" s="237"/>
      <c r="EU87" s="237"/>
      <c r="EV87" s="237"/>
      <c r="EW87" s="237"/>
      <c r="EX87" s="237"/>
      <c r="EY87" s="237"/>
      <c r="EZ87" s="237"/>
      <c r="FA87" s="237"/>
      <c r="FB87" s="237"/>
      <c r="FC87" s="237"/>
      <c r="FD87" s="237"/>
      <c r="FE87" s="237"/>
      <c r="FF87" s="237"/>
      <c r="FG87" s="237"/>
      <c r="FH87" s="237"/>
      <c r="FI87" s="237"/>
      <c r="FJ87" s="237"/>
      <c r="FK87" s="237"/>
      <c r="FL87" s="237"/>
      <c r="FM87" s="237"/>
      <c r="FN87" s="237"/>
      <c r="FO87" s="237"/>
      <c r="FP87" s="237"/>
      <c r="FQ87" s="237"/>
      <c r="FR87" s="237"/>
      <c r="FS87" s="237"/>
      <c r="FT87" s="237"/>
      <c r="FU87" s="237"/>
      <c r="FV87" s="237"/>
      <c r="FW87" s="237"/>
      <c r="FX87" s="237"/>
      <c r="FY87" s="237"/>
      <c r="FZ87" s="237"/>
      <c r="GA87" s="237"/>
      <c r="GB87" s="237"/>
      <c r="GC87" s="237"/>
      <c r="GD87" s="237"/>
      <c r="GE87" s="238"/>
    </row>
    <row r="88" spans="1:187" ht="14.25" customHeight="1" hidden="1">
      <c r="A88" s="234">
        <v>1</v>
      </c>
      <c r="B88" s="234"/>
      <c r="C88" s="234"/>
      <c r="D88" s="234"/>
      <c r="E88" s="234"/>
      <c r="F88" s="234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  <c r="BE88" s="270"/>
      <c r="BF88" s="270"/>
      <c r="BG88" s="270"/>
      <c r="BH88" s="270"/>
      <c r="BI88" s="270"/>
      <c r="BJ88" s="270"/>
      <c r="BK88" s="270"/>
      <c r="BL88" s="270"/>
      <c r="BM88" s="270"/>
      <c r="BN88" s="270"/>
      <c r="BO88" s="270"/>
      <c r="BP88" s="270"/>
      <c r="BQ88" s="270"/>
      <c r="BR88" s="270"/>
      <c r="BS88" s="270"/>
      <c r="BT88" s="270"/>
      <c r="BU88" s="270"/>
      <c r="BV88" s="270"/>
      <c r="BW88" s="270"/>
      <c r="BX88" s="270"/>
      <c r="BY88" s="270"/>
      <c r="BZ88" s="270"/>
      <c r="CA88" s="270"/>
      <c r="CB88" s="270"/>
      <c r="CC88" s="270"/>
      <c r="CD88" s="270"/>
      <c r="CE88" s="270"/>
      <c r="CF88" s="270"/>
      <c r="CG88" s="270"/>
      <c r="CH88" s="270"/>
      <c r="CI88" s="270"/>
      <c r="CJ88" s="270"/>
      <c r="CK88" s="270"/>
      <c r="CL88" s="270"/>
      <c r="CM88" s="270"/>
      <c r="CN88" s="270"/>
      <c r="CO88" s="270"/>
      <c r="CP88" s="270"/>
      <c r="CQ88" s="270"/>
      <c r="CR88" s="270"/>
      <c r="CS88" s="270"/>
      <c r="CT88" s="270"/>
      <c r="CU88" s="270"/>
      <c r="CV88" s="270"/>
      <c r="CW88" s="270"/>
      <c r="CX88" s="270"/>
      <c r="CY88" s="270"/>
      <c r="CZ88" s="270"/>
      <c r="DA88" s="270"/>
      <c r="DB88" s="270"/>
      <c r="DC88" s="270"/>
      <c r="DD88" s="270"/>
      <c r="DE88" s="270"/>
      <c r="DF88" s="270"/>
      <c r="DG88" s="270"/>
      <c r="DH88" s="270"/>
      <c r="DI88" s="270"/>
      <c r="DJ88" s="270"/>
      <c r="DK88" s="270"/>
      <c r="DL88" s="270"/>
      <c r="DM88" s="270"/>
      <c r="DN88" s="270"/>
      <c r="DO88" s="270"/>
      <c r="DP88" s="270"/>
      <c r="DQ88" s="270"/>
      <c r="DR88" s="270"/>
      <c r="DS88" s="270"/>
      <c r="DT88" s="270"/>
      <c r="DU88" s="270"/>
      <c r="DV88" s="270"/>
      <c r="DW88" s="239"/>
      <c r="DX88" s="240"/>
      <c r="DY88" s="240"/>
      <c r="DZ88" s="240"/>
      <c r="EA88" s="240"/>
      <c r="EB88" s="240"/>
      <c r="EC88" s="240"/>
      <c r="ED88" s="240"/>
      <c r="EE88" s="240"/>
      <c r="EF88" s="240"/>
      <c r="EG88" s="240"/>
      <c r="EH88" s="240"/>
      <c r="EI88" s="240"/>
      <c r="EJ88" s="240"/>
      <c r="EK88" s="240"/>
      <c r="EL88" s="240"/>
      <c r="EM88" s="240"/>
      <c r="EN88" s="240"/>
      <c r="EO88" s="240"/>
      <c r="EP88" s="240"/>
      <c r="EQ88" s="240"/>
      <c r="ER88" s="241"/>
      <c r="ES88" s="239"/>
      <c r="ET88" s="237"/>
      <c r="EU88" s="237"/>
      <c r="EV88" s="237"/>
      <c r="EW88" s="237"/>
      <c r="EX88" s="237"/>
      <c r="EY88" s="237"/>
      <c r="EZ88" s="237"/>
      <c r="FA88" s="237"/>
      <c r="FB88" s="237"/>
      <c r="FC88" s="237"/>
      <c r="FD88" s="237"/>
      <c r="FE88" s="237"/>
      <c r="FF88" s="237"/>
      <c r="FG88" s="237"/>
      <c r="FH88" s="237"/>
      <c r="FI88" s="237"/>
      <c r="FJ88" s="237"/>
      <c r="FK88" s="237"/>
      <c r="FL88" s="237"/>
      <c r="FM88" s="237"/>
      <c r="FN88" s="237"/>
      <c r="FO88" s="237"/>
      <c r="FP88" s="237"/>
      <c r="FQ88" s="237"/>
      <c r="FR88" s="237"/>
      <c r="FS88" s="237"/>
      <c r="FT88" s="237"/>
      <c r="FU88" s="237"/>
      <c r="FV88" s="237"/>
      <c r="FW88" s="237"/>
      <c r="FX88" s="237"/>
      <c r="FY88" s="237"/>
      <c r="FZ88" s="237"/>
      <c r="GA88" s="237"/>
      <c r="GB88" s="237"/>
      <c r="GC88" s="237"/>
      <c r="GD88" s="237"/>
      <c r="GE88" s="238"/>
    </row>
    <row r="89" spans="1:187" ht="12.75" hidden="1">
      <c r="A89" s="234">
        <v>2</v>
      </c>
      <c r="B89" s="234"/>
      <c r="C89" s="234"/>
      <c r="D89" s="234"/>
      <c r="E89" s="234"/>
      <c r="F89" s="234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  <c r="BG89" s="270"/>
      <c r="BH89" s="270"/>
      <c r="BI89" s="270"/>
      <c r="BJ89" s="270"/>
      <c r="BK89" s="270"/>
      <c r="BL89" s="270"/>
      <c r="BM89" s="270"/>
      <c r="BN89" s="270"/>
      <c r="BO89" s="270"/>
      <c r="BP89" s="270"/>
      <c r="BQ89" s="270"/>
      <c r="BR89" s="270"/>
      <c r="BS89" s="270"/>
      <c r="BT89" s="270"/>
      <c r="BU89" s="270"/>
      <c r="BV89" s="270"/>
      <c r="BW89" s="270"/>
      <c r="BX89" s="270"/>
      <c r="BY89" s="270"/>
      <c r="BZ89" s="270"/>
      <c r="CA89" s="270"/>
      <c r="CB89" s="270"/>
      <c r="CC89" s="270"/>
      <c r="CD89" s="270"/>
      <c r="CE89" s="270"/>
      <c r="CF89" s="270"/>
      <c r="CG89" s="270"/>
      <c r="CH89" s="270"/>
      <c r="CI89" s="270"/>
      <c r="CJ89" s="270"/>
      <c r="CK89" s="270"/>
      <c r="CL89" s="270"/>
      <c r="CM89" s="270"/>
      <c r="CN89" s="270"/>
      <c r="CO89" s="270"/>
      <c r="CP89" s="270"/>
      <c r="CQ89" s="270"/>
      <c r="CR89" s="270"/>
      <c r="CS89" s="270"/>
      <c r="CT89" s="270"/>
      <c r="CU89" s="270"/>
      <c r="CV89" s="270"/>
      <c r="CW89" s="270"/>
      <c r="CX89" s="270"/>
      <c r="CY89" s="270"/>
      <c r="CZ89" s="270"/>
      <c r="DA89" s="270"/>
      <c r="DB89" s="270"/>
      <c r="DC89" s="270"/>
      <c r="DD89" s="270"/>
      <c r="DE89" s="270"/>
      <c r="DF89" s="270"/>
      <c r="DG89" s="270"/>
      <c r="DH89" s="270"/>
      <c r="DI89" s="270"/>
      <c r="DJ89" s="270"/>
      <c r="DK89" s="270"/>
      <c r="DL89" s="270"/>
      <c r="DM89" s="270"/>
      <c r="DN89" s="270"/>
      <c r="DO89" s="270"/>
      <c r="DP89" s="270"/>
      <c r="DQ89" s="270"/>
      <c r="DR89" s="270"/>
      <c r="DS89" s="270"/>
      <c r="DT89" s="270"/>
      <c r="DU89" s="270"/>
      <c r="DV89" s="270"/>
      <c r="DW89" s="239"/>
      <c r="DX89" s="240"/>
      <c r="DY89" s="240"/>
      <c r="DZ89" s="240"/>
      <c r="EA89" s="240"/>
      <c r="EB89" s="240"/>
      <c r="EC89" s="240"/>
      <c r="ED89" s="240"/>
      <c r="EE89" s="240"/>
      <c r="EF89" s="240"/>
      <c r="EG89" s="240"/>
      <c r="EH89" s="240"/>
      <c r="EI89" s="240"/>
      <c r="EJ89" s="240"/>
      <c r="EK89" s="240"/>
      <c r="EL89" s="240"/>
      <c r="EM89" s="240"/>
      <c r="EN89" s="240"/>
      <c r="EO89" s="240"/>
      <c r="EP89" s="240"/>
      <c r="EQ89" s="240"/>
      <c r="ER89" s="241"/>
      <c r="ES89" s="239"/>
      <c r="ET89" s="237"/>
      <c r="EU89" s="237"/>
      <c r="EV89" s="237"/>
      <c r="EW89" s="237"/>
      <c r="EX89" s="237"/>
      <c r="EY89" s="237"/>
      <c r="EZ89" s="237"/>
      <c r="FA89" s="237"/>
      <c r="FB89" s="237"/>
      <c r="FC89" s="237"/>
      <c r="FD89" s="237"/>
      <c r="FE89" s="237"/>
      <c r="FF89" s="237"/>
      <c r="FG89" s="237"/>
      <c r="FH89" s="237"/>
      <c r="FI89" s="237"/>
      <c r="FJ89" s="237"/>
      <c r="FK89" s="237"/>
      <c r="FL89" s="237"/>
      <c r="FM89" s="237"/>
      <c r="FN89" s="237"/>
      <c r="FO89" s="237"/>
      <c r="FP89" s="237"/>
      <c r="FQ89" s="237"/>
      <c r="FR89" s="237"/>
      <c r="FS89" s="237"/>
      <c r="FT89" s="237"/>
      <c r="FU89" s="237"/>
      <c r="FV89" s="237"/>
      <c r="FW89" s="237"/>
      <c r="FX89" s="237"/>
      <c r="FY89" s="237"/>
      <c r="FZ89" s="237"/>
      <c r="GA89" s="237"/>
      <c r="GB89" s="237"/>
      <c r="GC89" s="237"/>
      <c r="GD89" s="237"/>
      <c r="GE89" s="238"/>
    </row>
    <row r="90" spans="1:187" ht="11.25" customHeight="1" hidden="1">
      <c r="A90" s="262" t="s">
        <v>18</v>
      </c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3"/>
      <c r="BX90" s="263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3"/>
      <c r="CM90" s="263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3"/>
      <c r="DB90" s="263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3"/>
      <c r="DQ90" s="263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3"/>
      <c r="EF90" s="263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4"/>
      <c r="ES90" s="239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  <c r="FH90" s="237"/>
      <c r="FI90" s="237"/>
      <c r="FJ90" s="237"/>
      <c r="FK90" s="237"/>
      <c r="FL90" s="237"/>
      <c r="FM90" s="237"/>
      <c r="FN90" s="237"/>
      <c r="FO90" s="237"/>
      <c r="FP90" s="237"/>
      <c r="FQ90" s="237"/>
      <c r="FR90" s="237"/>
      <c r="FS90" s="237"/>
      <c r="FT90" s="237"/>
      <c r="FU90" s="237"/>
      <c r="FV90" s="237"/>
      <c r="FW90" s="237"/>
      <c r="FX90" s="237"/>
      <c r="FY90" s="237"/>
      <c r="FZ90" s="237"/>
      <c r="GA90" s="237"/>
      <c r="GB90" s="237"/>
      <c r="GC90" s="237"/>
      <c r="GD90" s="237"/>
      <c r="GE90" s="238"/>
    </row>
    <row r="91" spans="1:187" ht="17.25" customHeight="1" hidden="1">
      <c r="A91" s="235" t="s">
        <v>147</v>
      </c>
      <c r="B91" s="236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6"/>
      <c r="BB91" s="236"/>
      <c r="BC91" s="236"/>
      <c r="BD91" s="236"/>
      <c r="BE91" s="236"/>
      <c r="BF91" s="236"/>
      <c r="BG91" s="236"/>
      <c r="BH91" s="236"/>
      <c r="BI91" s="236"/>
      <c r="BJ91" s="236"/>
      <c r="BK91" s="236"/>
      <c r="BL91" s="236"/>
      <c r="BM91" s="236"/>
      <c r="BN91" s="236"/>
      <c r="BO91" s="236"/>
      <c r="BP91" s="236"/>
      <c r="BQ91" s="236"/>
      <c r="BR91" s="236"/>
      <c r="BS91" s="236"/>
      <c r="BT91" s="236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36"/>
      <c r="CL91" s="236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236"/>
      <c r="DD91" s="236"/>
      <c r="DE91" s="236"/>
      <c r="DF91" s="236"/>
      <c r="DG91" s="236"/>
      <c r="DH91" s="236"/>
      <c r="DI91" s="236"/>
      <c r="DJ91" s="236"/>
      <c r="DK91" s="236"/>
      <c r="DL91" s="236"/>
      <c r="DM91" s="236"/>
      <c r="DN91" s="236"/>
      <c r="DO91" s="236"/>
      <c r="DP91" s="236"/>
      <c r="DQ91" s="236"/>
      <c r="DR91" s="236"/>
      <c r="DS91" s="236"/>
      <c r="DT91" s="236"/>
      <c r="DU91" s="236"/>
      <c r="DV91" s="236"/>
      <c r="DW91" s="236"/>
      <c r="DX91" s="236"/>
      <c r="DY91" s="236"/>
      <c r="DZ91" s="236"/>
      <c r="EA91" s="236"/>
      <c r="EB91" s="236"/>
      <c r="EC91" s="236"/>
      <c r="ED91" s="236"/>
      <c r="EE91" s="236"/>
      <c r="EF91" s="236"/>
      <c r="EG91" s="236"/>
      <c r="EH91" s="236"/>
      <c r="EI91" s="236"/>
      <c r="EJ91" s="236"/>
      <c r="EK91" s="236"/>
      <c r="EL91" s="236"/>
      <c r="EM91" s="236"/>
      <c r="EN91" s="236"/>
      <c r="EO91" s="236"/>
      <c r="EP91" s="236"/>
      <c r="EQ91" s="236"/>
      <c r="ER91" s="236"/>
      <c r="ES91" s="236"/>
      <c r="ET91" s="236"/>
      <c r="EU91" s="236"/>
      <c r="EV91" s="236"/>
      <c r="EW91" s="236"/>
      <c r="EX91" s="236"/>
      <c r="EY91" s="236"/>
      <c r="EZ91" s="236"/>
      <c r="FA91" s="236"/>
      <c r="FB91" s="236"/>
      <c r="FC91" s="236"/>
      <c r="FD91" s="236"/>
      <c r="FE91" s="236"/>
      <c r="FF91" s="236"/>
      <c r="FG91" s="236"/>
      <c r="FH91" s="236"/>
      <c r="FI91" s="236"/>
      <c r="FJ91" s="236"/>
      <c r="FK91" s="236"/>
      <c r="FL91" s="236"/>
      <c r="FM91" s="236"/>
      <c r="FN91" s="236"/>
      <c r="FO91" s="236"/>
      <c r="FP91" s="236"/>
      <c r="FQ91" s="236"/>
      <c r="FR91" s="236"/>
      <c r="FS91" s="236"/>
      <c r="FT91" s="236"/>
      <c r="FU91" s="236"/>
      <c r="FV91" s="236"/>
      <c r="FW91" s="236"/>
      <c r="FX91" s="236"/>
      <c r="FY91" s="236"/>
      <c r="FZ91" s="236"/>
      <c r="GA91" s="236"/>
      <c r="GB91" s="236"/>
      <c r="GC91" s="236"/>
      <c r="GD91" s="236"/>
      <c r="GE91" s="236"/>
    </row>
    <row r="92" spans="1:195" ht="11.25" hidden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</row>
    <row r="93" spans="1:195" ht="12" hidden="1">
      <c r="A93" s="251" t="s">
        <v>149</v>
      </c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  <c r="AM93" s="251"/>
      <c r="AN93" s="251"/>
      <c r="AO93" s="251"/>
      <c r="AP93" s="251"/>
      <c r="AQ93" s="251"/>
      <c r="AR93" s="251"/>
      <c r="AS93" s="251"/>
      <c r="AT93" s="251"/>
      <c r="AU93" s="251"/>
      <c r="AV93" s="251"/>
      <c r="AW93" s="251"/>
      <c r="AX93" s="251"/>
      <c r="AY93" s="251"/>
      <c r="AZ93" s="251"/>
      <c r="BA93" s="251"/>
      <c r="BB93" s="251"/>
      <c r="BC93" s="251"/>
      <c r="BD93" s="251"/>
      <c r="BE93" s="251"/>
      <c r="BF93" s="251"/>
      <c r="BG93" s="251"/>
      <c r="BH93" s="251"/>
      <c r="BI93" s="251"/>
      <c r="BJ93" s="251"/>
      <c r="BK93" s="251"/>
      <c r="BL93" s="251"/>
      <c r="BM93" s="251"/>
      <c r="BN93" s="251"/>
      <c r="BO93" s="251"/>
      <c r="BP93" s="251"/>
      <c r="BQ93" s="251"/>
      <c r="BR93" s="251"/>
      <c r="BS93" s="251"/>
      <c r="BT93" s="251"/>
      <c r="BU93" s="251"/>
      <c r="BV93" s="251"/>
      <c r="BW93" s="251"/>
      <c r="BX93" s="251"/>
      <c r="BY93" s="251"/>
      <c r="BZ93" s="251"/>
      <c r="CA93" s="251"/>
      <c r="CB93" s="251"/>
      <c r="CC93" s="251"/>
      <c r="CD93" s="251"/>
      <c r="CE93" s="251"/>
      <c r="CF93" s="251"/>
      <c r="CG93" s="251"/>
      <c r="CH93" s="251"/>
      <c r="CI93" s="251"/>
      <c r="CJ93" s="251"/>
      <c r="CK93" s="251"/>
      <c r="CL93" s="251"/>
      <c r="CM93" s="251"/>
      <c r="CN93" s="251"/>
      <c r="CO93" s="251"/>
      <c r="CP93" s="251"/>
      <c r="CQ93" s="251"/>
      <c r="CR93" s="251"/>
      <c r="CS93" s="251"/>
      <c r="CT93" s="251"/>
      <c r="CU93" s="251"/>
      <c r="CV93" s="251"/>
      <c r="CW93" s="251"/>
      <c r="CX93" s="251"/>
      <c r="CY93" s="251"/>
      <c r="CZ93" s="251"/>
      <c r="DA93" s="251"/>
      <c r="DB93" s="251"/>
      <c r="DC93" s="251"/>
      <c r="DD93" s="251"/>
      <c r="DE93" s="251"/>
      <c r="DF93" s="251"/>
      <c r="DG93" s="251"/>
      <c r="DH93" s="251"/>
      <c r="DI93" s="251"/>
      <c r="DJ93" s="251"/>
      <c r="DK93" s="251"/>
      <c r="DL93" s="251"/>
      <c r="DM93" s="251"/>
      <c r="DN93" s="251"/>
      <c r="DO93" s="251"/>
      <c r="DP93" s="251"/>
      <c r="DQ93" s="251"/>
      <c r="DR93" s="251"/>
      <c r="DS93" s="251"/>
      <c r="DT93" s="251"/>
      <c r="DU93" s="251"/>
      <c r="DV93" s="251"/>
      <c r="DW93" s="251"/>
      <c r="DX93" s="251"/>
      <c r="DY93" s="251"/>
      <c r="DZ93" s="251"/>
      <c r="EA93" s="251"/>
      <c r="EB93" s="251"/>
      <c r="EC93" s="251"/>
      <c r="ED93" s="251"/>
      <c r="EE93" s="251"/>
      <c r="EF93" s="251"/>
      <c r="EG93" s="251"/>
      <c r="EH93" s="251"/>
      <c r="EI93" s="251"/>
      <c r="EJ93" s="251"/>
      <c r="EK93" s="251"/>
      <c r="EL93" s="251"/>
      <c r="EM93" s="251"/>
      <c r="EN93" s="251"/>
      <c r="EO93" s="251"/>
      <c r="EP93" s="251"/>
      <c r="EQ93" s="251"/>
      <c r="ER93" s="251"/>
      <c r="ES93" s="251"/>
      <c r="ET93" s="251"/>
      <c r="EU93" s="251"/>
      <c r="EV93" s="251"/>
      <c r="EW93" s="251"/>
      <c r="EX93" s="251"/>
      <c r="EY93" s="251"/>
      <c r="EZ93" s="251"/>
      <c r="FA93" s="251"/>
      <c r="FB93" s="251"/>
      <c r="FC93" s="251"/>
      <c r="FD93" s="251"/>
      <c r="FE93" s="251"/>
      <c r="FF93" s="251"/>
      <c r="FG93" s="251"/>
      <c r="FH93" s="251"/>
      <c r="FI93" s="251"/>
      <c r="FJ93" s="251"/>
      <c r="FK93" s="251"/>
      <c r="FL93" s="251"/>
      <c r="FM93" s="251"/>
      <c r="FN93" s="251"/>
      <c r="FO93" s="251"/>
      <c r="FP93" s="251"/>
      <c r="FQ93" s="251"/>
      <c r="FR93" s="251"/>
      <c r="FS93" s="251"/>
      <c r="FT93" s="251"/>
      <c r="FU93" s="251"/>
      <c r="FV93" s="251"/>
      <c r="FW93" s="251"/>
      <c r="FX93" s="251"/>
      <c r="FY93" s="251"/>
      <c r="FZ93" s="251"/>
      <c r="GA93" s="251"/>
      <c r="GB93" s="251"/>
      <c r="GC93" s="251"/>
      <c r="GD93" s="251"/>
      <c r="GE93" s="251"/>
      <c r="GF93" s="53"/>
      <c r="GG93" s="53"/>
      <c r="GH93" s="53"/>
      <c r="GI93" s="53"/>
      <c r="GJ93" s="53"/>
      <c r="GK93" s="53"/>
      <c r="GL93" s="53"/>
      <c r="GM93" s="53"/>
    </row>
    <row r="94" spans="188:195" ht="6.75" customHeight="1" hidden="1">
      <c r="GF94" s="53"/>
      <c r="GG94" s="53"/>
      <c r="GH94" s="53"/>
      <c r="GI94" s="53"/>
      <c r="GJ94" s="53"/>
      <c r="GK94" s="53"/>
      <c r="GL94" s="53"/>
      <c r="GM94" s="53"/>
    </row>
    <row r="95" spans="1:195" ht="27.75" customHeight="1" hidden="1">
      <c r="A95" s="271" t="s">
        <v>106</v>
      </c>
      <c r="B95" s="272"/>
      <c r="C95" s="272"/>
      <c r="D95" s="272"/>
      <c r="E95" s="273"/>
      <c r="F95" s="271" t="s">
        <v>35</v>
      </c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  <c r="AP95" s="272"/>
      <c r="AQ95" s="273"/>
      <c r="AR95" s="254" t="s">
        <v>154</v>
      </c>
      <c r="AS95" s="255"/>
      <c r="AT95" s="255"/>
      <c r="AU95" s="255"/>
      <c r="AV95" s="255"/>
      <c r="AW95" s="255"/>
      <c r="AX95" s="255"/>
      <c r="AY95" s="255"/>
      <c r="AZ95" s="255"/>
      <c r="BA95" s="255"/>
      <c r="BB95" s="255"/>
      <c r="BC95" s="287"/>
      <c r="BD95" s="254" t="s">
        <v>130</v>
      </c>
      <c r="BE95" s="255"/>
      <c r="BF95" s="255"/>
      <c r="BG95" s="255"/>
      <c r="BH95" s="255"/>
      <c r="BI95" s="255"/>
      <c r="BJ95" s="255"/>
      <c r="BK95" s="255"/>
      <c r="BL95" s="255"/>
      <c r="BM95" s="287"/>
      <c r="BN95" s="254" t="s">
        <v>131</v>
      </c>
      <c r="BO95" s="255"/>
      <c r="BP95" s="255"/>
      <c r="BQ95" s="255"/>
      <c r="BR95" s="255"/>
      <c r="BS95" s="255"/>
      <c r="BT95" s="255"/>
      <c r="BU95" s="255"/>
      <c r="BV95" s="255"/>
      <c r="BW95" s="255"/>
      <c r="BX95" s="255"/>
      <c r="BY95" s="255"/>
      <c r="BZ95" s="255"/>
      <c r="CA95" s="255"/>
      <c r="CB95" s="255"/>
      <c r="CC95" s="287"/>
      <c r="CD95" s="254" t="s">
        <v>160</v>
      </c>
      <c r="CE95" s="255"/>
      <c r="CF95" s="255"/>
      <c r="CG95" s="255"/>
      <c r="CH95" s="255"/>
      <c r="CI95" s="255"/>
      <c r="CJ95" s="255"/>
      <c r="CK95" s="255"/>
      <c r="CL95" s="255"/>
      <c r="CM95" s="255"/>
      <c r="CN95" s="255"/>
      <c r="CO95" s="255"/>
      <c r="CP95" s="255"/>
      <c r="CQ95" s="254" t="s">
        <v>77</v>
      </c>
      <c r="CR95" s="258"/>
      <c r="CS95" s="258"/>
      <c r="CT95" s="258"/>
      <c r="CU95" s="258"/>
      <c r="CV95" s="258"/>
      <c r="CW95" s="258"/>
      <c r="CX95" s="258"/>
      <c r="CY95" s="255"/>
      <c r="CZ95" s="255"/>
      <c r="DA95" s="255"/>
      <c r="DB95" s="234" t="s">
        <v>156</v>
      </c>
      <c r="DC95" s="270"/>
      <c r="DD95" s="270"/>
      <c r="DE95" s="270"/>
      <c r="DF95" s="270"/>
      <c r="DG95" s="270"/>
      <c r="DH95" s="270"/>
      <c r="DI95" s="270"/>
      <c r="DJ95" s="270"/>
      <c r="DK95" s="270"/>
      <c r="DL95" s="270"/>
      <c r="DM95" s="270"/>
      <c r="DN95" s="254" t="s">
        <v>150</v>
      </c>
      <c r="DO95" s="255"/>
      <c r="DP95" s="255"/>
      <c r="DQ95" s="255"/>
      <c r="DR95" s="255"/>
      <c r="DS95" s="255"/>
      <c r="DT95" s="255"/>
      <c r="DU95" s="255"/>
      <c r="DV95" s="255"/>
      <c r="DW95" s="255"/>
      <c r="DX95" s="255"/>
      <c r="DY95" s="255"/>
      <c r="DZ95" s="255"/>
      <c r="EA95" s="255"/>
      <c r="EB95" s="255"/>
      <c r="EC95" s="287"/>
      <c r="ED95" s="293" t="s">
        <v>133</v>
      </c>
      <c r="EE95" s="294"/>
      <c r="EF95" s="294"/>
      <c r="EG95" s="294"/>
      <c r="EH95" s="294"/>
      <c r="EI95" s="294"/>
      <c r="EJ95" s="294"/>
      <c r="EK95" s="294"/>
      <c r="EL95" s="294"/>
      <c r="EM95" s="294"/>
      <c r="EN95" s="294"/>
      <c r="EO95" s="294"/>
      <c r="EP95" s="294"/>
      <c r="EQ95" s="294"/>
      <c r="ER95" s="294"/>
      <c r="ES95" s="294"/>
      <c r="ET95" s="294"/>
      <c r="EU95" s="294"/>
      <c r="EV95" s="294"/>
      <c r="EW95" s="294"/>
      <c r="EX95" s="294"/>
      <c r="EY95" s="294"/>
      <c r="EZ95" s="294"/>
      <c r="FA95" s="294"/>
      <c r="FB95" s="294"/>
      <c r="FC95" s="294"/>
      <c r="FD95" s="294"/>
      <c r="FE95" s="294"/>
      <c r="FF95" s="294"/>
      <c r="FG95" s="294"/>
      <c r="FH95" s="294"/>
      <c r="FI95" s="294"/>
      <c r="FJ95" s="294"/>
      <c r="FK95" s="294"/>
      <c r="FL95" s="295"/>
      <c r="FM95" s="295"/>
      <c r="FN95" s="295"/>
      <c r="FO95" s="295"/>
      <c r="FP95" s="295"/>
      <c r="FQ95" s="295"/>
      <c r="FR95" s="295"/>
      <c r="FS95" s="295"/>
      <c r="FT95" s="295"/>
      <c r="FU95" s="295"/>
      <c r="FV95" s="295"/>
      <c r="FW95" s="295"/>
      <c r="FX95" s="295"/>
      <c r="FY95" s="295"/>
      <c r="FZ95" s="295"/>
      <c r="GA95" s="295"/>
      <c r="GB95" s="295"/>
      <c r="GC95" s="295"/>
      <c r="GD95" s="295"/>
      <c r="GE95" s="296"/>
      <c r="GF95" s="53"/>
      <c r="GG95" s="53"/>
      <c r="GH95" s="53"/>
      <c r="GI95" s="53"/>
      <c r="GJ95" s="53"/>
      <c r="GK95" s="53"/>
      <c r="GL95" s="53"/>
      <c r="GM95" s="53"/>
    </row>
    <row r="96" spans="1:195" ht="50.25" customHeight="1" hidden="1">
      <c r="A96" s="274"/>
      <c r="B96" s="275"/>
      <c r="C96" s="275"/>
      <c r="D96" s="275"/>
      <c r="E96" s="276"/>
      <c r="F96" s="274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276"/>
      <c r="AR96" s="256"/>
      <c r="AS96" s="257"/>
      <c r="AT96" s="257"/>
      <c r="AU96" s="257"/>
      <c r="AV96" s="257"/>
      <c r="AW96" s="257"/>
      <c r="AX96" s="257"/>
      <c r="AY96" s="257"/>
      <c r="AZ96" s="257"/>
      <c r="BA96" s="257"/>
      <c r="BB96" s="257"/>
      <c r="BC96" s="288"/>
      <c r="BD96" s="256"/>
      <c r="BE96" s="257"/>
      <c r="BF96" s="257"/>
      <c r="BG96" s="257"/>
      <c r="BH96" s="257"/>
      <c r="BI96" s="257"/>
      <c r="BJ96" s="257"/>
      <c r="BK96" s="257"/>
      <c r="BL96" s="257"/>
      <c r="BM96" s="288"/>
      <c r="BN96" s="256"/>
      <c r="BO96" s="257"/>
      <c r="BP96" s="257"/>
      <c r="BQ96" s="257"/>
      <c r="BR96" s="257"/>
      <c r="BS96" s="257"/>
      <c r="BT96" s="257"/>
      <c r="BU96" s="257"/>
      <c r="BV96" s="257"/>
      <c r="BW96" s="257"/>
      <c r="BX96" s="257"/>
      <c r="BY96" s="257"/>
      <c r="BZ96" s="257"/>
      <c r="CA96" s="257"/>
      <c r="CB96" s="257"/>
      <c r="CC96" s="288"/>
      <c r="CD96" s="256"/>
      <c r="CE96" s="257"/>
      <c r="CF96" s="257"/>
      <c r="CG96" s="257"/>
      <c r="CH96" s="257"/>
      <c r="CI96" s="257"/>
      <c r="CJ96" s="257"/>
      <c r="CK96" s="257"/>
      <c r="CL96" s="257"/>
      <c r="CM96" s="257"/>
      <c r="CN96" s="257"/>
      <c r="CO96" s="257"/>
      <c r="CP96" s="257"/>
      <c r="CQ96" s="259"/>
      <c r="CR96" s="260"/>
      <c r="CS96" s="260"/>
      <c r="CT96" s="260"/>
      <c r="CU96" s="260"/>
      <c r="CV96" s="260"/>
      <c r="CW96" s="260"/>
      <c r="CX96" s="260"/>
      <c r="CY96" s="257"/>
      <c r="CZ96" s="257"/>
      <c r="DA96" s="257"/>
      <c r="DB96" s="270"/>
      <c r="DC96" s="270"/>
      <c r="DD96" s="270"/>
      <c r="DE96" s="270"/>
      <c r="DF96" s="270"/>
      <c r="DG96" s="270"/>
      <c r="DH96" s="270"/>
      <c r="DI96" s="270"/>
      <c r="DJ96" s="270"/>
      <c r="DK96" s="270"/>
      <c r="DL96" s="270"/>
      <c r="DM96" s="270"/>
      <c r="DN96" s="256"/>
      <c r="DO96" s="257"/>
      <c r="DP96" s="257"/>
      <c r="DQ96" s="257"/>
      <c r="DR96" s="257"/>
      <c r="DS96" s="257"/>
      <c r="DT96" s="257"/>
      <c r="DU96" s="257"/>
      <c r="DV96" s="257"/>
      <c r="DW96" s="257"/>
      <c r="DX96" s="257"/>
      <c r="DY96" s="257"/>
      <c r="DZ96" s="257"/>
      <c r="EA96" s="257"/>
      <c r="EB96" s="257"/>
      <c r="EC96" s="288"/>
      <c r="ED96" s="239" t="s">
        <v>166</v>
      </c>
      <c r="EE96" s="240"/>
      <c r="EF96" s="240"/>
      <c r="EG96" s="240"/>
      <c r="EH96" s="240"/>
      <c r="EI96" s="240"/>
      <c r="EJ96" s="240"/>
      <c r="EK96" s="240"/>
      <c r="EL96" s="240"/>
      <c r="EM96" s="240"/>
      <c r="EN96" s="240"/>
      <c r="EO96" s="240"/>
      <c r="EP96" s="240"/>
      <c r="EQ96" s="240"/>
      <c r="ER96" s="240"/>
      <c r="ES96" s="240"/>
      <c r="ET96" s="240"/>
      <c r="EU96" s="240"/>
      <c r="EV96" s="239" t="s">
        <v>167</v>
      </c>
      <c r="EW96" s="237"/>
      <c r="EX96" s="237"/>
      <c r="EY96" s="237"/>
      <c r="EZ96" s="237"/>
      <c r="FA96" s="237"/>
      <c r="FB96" s="237"/>
      <c r="FC96" s="237"/>
      <c r="FD96" s="237"/>
      <c r="FE96" s="237"/>
      <c r="FF96" s="237"/>
      <c r="FG96" s="237"/>
      <c r="FH96" s="237"/>
      <c r="FI96" s="237"/>
      <c r="FJ96" s="237"/>
      <c r="FK96" s="238"/>
      <c r="FL96" s="237" t="s">
        <v>134</v>
      </c>
      <c r="FM96" s="237"/>
      <c r="FN96" s="237"/>
      <c r="FO96" s="237"/>
      <c r="FP96" s="237"/>
      <c r="FQ96" s="237"/>
      <c r="FR96" s="237"/>
      <c r="FS96" s="237"/>
      <c r="FT96" s="237"/>
      <c r="FU96" s="237"/>
      <c r="FV96" s="237"/>
      <c r="FW96" s="237"/>
      <c r="FX96" s="237"/>
      <c r="FY96" s="237"/>
      <c r="FZ96" s="237"/>
      <c r="GA96" s="237"/>
      <c r="GB96" s="237"/>
      <c r="GC96" s="237"/>
      <c r="GD96" s="237"/>
      <c r="GE96" s="238"/>
      <c r="GF96" s="53"/>
      <c r="GG96" s="53"/>
      <c r="GH96" s="53"/>
      <c r="GI96" s="53"/>
      <c r="GJ96" s="53"/>
      <c r="GK96" s="53"/>
      <c r="GL96" s="53"/>
      <c r="GM96" s="53"/>
    </row>
    <row r="97" spans="1:195" ht="11.25" hidden="1">
      <c r="A97" s="234">
        <v>1</v>
      </c>
      <c r="B97" s="234"/>
      <c r="C97" s="234"/>
      <c r="D97" s="234"/>
      <c r="E97" s="234"/>
      <c r="F97" s="239">
        <v>2</v>
      </c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9">
        <v>3</v>
      </c>
      <c r="AS97" s="237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9">
        <v>4</v>
      </c>
      <c r="BE97" s="237"/>
      <c r="BF97" s="237"/>
      <c r="BG97" s="237"/>
      <c r="BH97" s="237"/>
      <c r="BI97" s="237"/>
      <c r="BJ97" s="237"/>
      <c r="BK97" s="237"/>
      <c r="BL97" s="237"/>
      <c r="BM97" s="238"/>
      <c r="BN97" s="239">
        <v>5</v>
      </c>
      <c r="BO97" s="237"/>
      <c r="BP97" s="237"/>
      <c r="BQ97" s="237"/>
      <c r="BR97" s="237"/>
      <c r="BS97" s="237"/>
      <c r="BT97" s="237"/>
      <c r="BU97" s="237"/>
      <c r="BV97" s="237"/>
      <c r="BW97" s="237"/>
      <c r="BX97" s="237"/>
      <c r="BY97" s="237"/>
      <c r="BZ97" s="237"/>
      <c r="CA97" s="237"/>
      <c r="CB97" s="237"/>
      <c r="CC97" s="238"/>
      <c r="CD97" s="239">
        <v>6</v>
      </c>
      <c r="CE97" s="237"/>
      <c r="CF97" s="237"/>
      <c r="CG97" s="237"/>
      <c r="CH97" s="237"/>
      <c r="CI97" s="237"/>
      <c r="CJ97" s="237"/>
      <c r="CK97" s="237"/>
      <c r="CL97" s="237"/>
      <c r="CM97" s="237"/>
      <c r="CN97" s="237"/>
      <c r="CO97" s="237"/>
      <c r="CP97" s="237"/>
      <c r="CQ97" s="234">
        <v>7</v>
      </c>
      <c r="CR97" s="234"/>
      <c r="CS97" s="234"/>
      <c r="CT97" s="234"/>
      <c r="CU97" s="234"/>
      <c r="CV97" s="234"/>
      <c r="CW97" s="234"/>
      <c r="CX97" s="234"/>
      <c r="CY97" s="234"/>
      <c r="CZ97" s="234"/>
      <c r="DA97" s="234"/>
      <c r="DB97" s="237">
        <v>8</v>
      </c>
      <c r="DC97" s="237"/>
      <c r="DD97" s="237"/>
      <c r="DE97" s="237"/>
      <c r="DF97" s="237"/>
      <c r="DG97" s="237"/>
      <c r="DH97" s="237"/>
      <c r="DI97" s="237"/>
      <c r="DJ97" s="237"/>
      <c r="DK97" s="237"/>
      <c r="DL97" s="237"/>
      <c r="DM97" s="238"/>
      <c r="DN97" s="239">
        <v>9</v>
      </c>
      <c r="DO97" s="237"/>
      <c r="DP97" s="237"/>
      <c r="DQ97" s="237"/>
      <c r="DR97" s="237"/>
      <c r="DS97" s="237"/>
      <c r="DT97" s="237"/>
      <c r="DU97" s="237"/>
      <c r="DV97" s="237"/>
      <c r="DW97" s="237"/>
      <c r="DX97" s="237"/>
      <c r="DY97" s="237"/>
      <c r="DZ97" s="237"/>
      <c r="EA97" s="237"/>
      <c r="EB97" s="237"/>
      <c r="EC97" s="238"/>
      <c r="ED97" s="239">
        <v>10</v>
      </c>
      <c r="EE97" s="237"/>
      <c r="EF97" s="237"/>
      <c r="EG97" s="237"/>
      <c r="EH97" s="237"/>
      <c r="EI97" s="237"/>
      <c r="EJ97" s="237"/>
      <c r="EK97" s="237"/>
      <c r="EL97" s="237"/>
      <c r="EM97" s="237"/>
      <c r="EN97" s="237"/>
      <c r="EO97" s="237"/>
      <c r="EP97" s="237"/>
      <c r="EQ97" s="237"/>
      <c r="ER97" s="237"/>
      <c r="ES97" s="237"/>
      <c r="ET97" s="237"/>
      <c r="EU97" s="237"/>
      <c r="EV97" s="239">
        <v>11</v>
      </c>
      <c r="EW97" s="237"/>
      <c r="EX97" s="237"/>
      <c r="EY97" s="237"/>
      <c r="EZ97" s="237"/>
      <c r="FA97" s="237"/>
      <c r="FB97" s="237"/>
      <c r="FC97" s="237"/>
      <c r="FD97" s="237"/>
      <c r="FE97" s="237"/>
      <c r="FF97" s="237"/>
      <c r="FG97" s="237"/>
      <c r="FH97" s="237"/>
      <c r="FI97" s="237"/>
      <c r="FJ97" s="237"/>
      <c r="FK97" s="238"/>
      <c r="FL97" s="237">
        <v>12</v>
      </c>
      <c r="FM97" s="237"/>
      <c r="FN97" s="237"/>
      <c r="FO97" s="237"/>
      <c r="FP97" s="237"/>
      <c r="FQ97" s="237"/>
      <c r="FR97" s="237"/>
      <c r="FS97" s="237"/>
      <c r="FT97" s="237"/>
      <c r="FU97" s="237"/>
      <c r="FV97" s="237"/>
      <c r="FW97" s="237"/>
      <c r="FX97" s="237"/>
      <c r="FY97" s="237"/>
      <c r="FZ97" s="237"/>
      <c r="GA97" s="237"/>
      <c r="GB97" s="237"/>
      <c r="GC97" s="237"/>
      <c r="GD97" s="237"/>
      <c r="GE97" s="238"/>
      <c r="GF97" s="53"/>
      <c r="GG97" s="53"/>
      <c r="GH97" s="53"/>
      <c r="GI97" s="53"/>
      <c r="GJ97" s="53"/>
      <c r="GK97" s="53"/>
      <c r="GL97" s="53"/>
      <c r="GM97" s="53"/>
    </row>
    <row r="98" spans="1:195" ht="12.75" hidden="1">
      <c r="A98" s="234">
        <v>1</v>
      </c>
      <c r="B98" s="234"/>
      <c r="C98" s="234"/>
      <c r="D98" s="234"/>
      <c r="E98" s="234"/>
      <c r="F98" s="239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9"/>
      <c r="AS98" s="240"/>
      <c r="AT98" s="240"/>
      <c r="AU98" s="240"/>
      <c r="AV98" s="240"/>
      <c r="AW98" s="240"/>
      <c r="AX98" s="240"/>
      <c r="AY98" s="240"/>
      <c r="AZ98" s="240"/>
      <c r="BA98" s="240"/>
      <c r="BB98" s="240"/>
      <c r="BC98" s="240"/>
      <c r="BD98" s="239"/>
      <c r="BE98" s="240"/>
      <c r="BF98" s="240"/>
      <c r="BG98" s="240"/>
      <c r="BH98" s="240"/>
      <c r="BI98" s="240"/>
      <c r="BJ98" s="240"/>
      <c r="BK98" s="240"/>
      <c r="BL98" s="240"/>
      <c r="BM98" s="241"/>
      <c r="BN98" s="239"/>
      <c r="BO98" s="237"/>
      <c r="BP98" s="237"/>
      <c r="BQ98" s="237"/>
      <c r="BR98" s="237"/>
      <c r="BS98" s="237"/>
      <c r="BT98" s="237"/>
      <c r="BU98" s="237"/>
      <c r="BV98" s="237"/>
      <c r="BW98" s="237"/>
      <c r="BX98" s="237"/>
      <c r="BY98" s="237"/>
      <c r="BZ98" s="237"/>
      <c r="CA98" s="240"/>
      <c r="CB98" s="240"/>
      <c r="CC98" s="241"/>
      <c r="CD98" s="239"/>
      <c r="CE98" s="240"/>
      <c r="CF98" s="240"/>
      <c r="CG98" s="240"/>
      <c r="CH98" s="240"/>
      <c r="CI98" s="240"/>
      <c r="CJ98" s="240"/>
      <c r="CK98" s="240"/>
      <c r="CL98" s="240"/>
      <c r="CM98" s="240"/>
      <c r="CN98" s="240"/>
      <c r="CO98" s="240"/>
      <c r="CP98" s="240"/>
      <c r="CQ98" s="234"/>
      <c r="CR98" s="234"/>
      <c r="CS98" s="234"/>
      <c r="CT98" s="234"/>
      <c r="CU98" s="234"/>
      <c r="CV98" s="234"/>
      <c r="CW98" s="234"/>
      <c r="CX98" s="234"/>
      <c r="CY98" s="234"/>
      <c r="CZ98" s="234"/>
      <c r="DA98" s="234"/>
      <c r="DB98" s="237"/>
      <c r="DC98" s="237"/>
      <c r="DD98" s="237"/>
      <c r="DE98" s="237"/>
      <c r="DF98" s="237"/>
      <c r="DG98" s="237"/>
      <c r="DH98" s="237"/>
      <c r="DI98" s="237"/>
      <c r="DJ98" s="237"/>
      <c r="DK98" s="237"/>
      <c r="DL98" s="237"/>
      <c r="DM98" s="238"/>
      <c r="DN98" s="239"/>
      <c r="DO98" s="240"/>
      <c r="DP98" s="240"/>
      <c r="DQ98" s="240"/>
      <c r="DR98" s="240"/>
      <c r="DS98" s="240"/>
      <c r="DT98" s="240"/>
      <c r="DU98" s="240"/>
      <c r="DV98" s="240"/>
      <c r="DW98" s="240"/>
      <c r="DX98" s="240"/>
      <c r="DY98" s="240"/>
      <c r="DZ98" s="240"/>
      <c r="EA98" s="240"/>
      <c r="EB98" s="240"/>
      <c r="EC98" s="241"/>
      <c r="ED98" s="239"/>
      <c r="EE98" s="240"/>
      <c r="EF98" s="240"/>
      <c r="EG98" s="240"/>
      <c r="EH98" s="240"/>
      <c r="EI98" s="240"/>
      <c r="EJ98" s="240"/>
      <c r="EK98" s="240"/>
      <c r="EL98" s="240"/>
      <c r="EM98" s="240"/>
      <c r="EN98" s="240"/>
      <c r="EO98" s="240"/>
      <c r="EP98" s="240"/>
      <c r="EQ98" s="240"/>
      <c r="ER98" s="240"/>
      <c r="ES98" s="240"/>
      <c r="ET98" s="240"/>
      <c r="EU98" s="240"/>
      <c r="EV98" s="261"/>
      <c r="EW98" s="240"/>
      <c r="EX98" s="240"/>
      <c r="EY98" s="240"/>
      <c r="EZ98" s="240"/>
      <c r="FA98" s="240"/>
      <c r="FB98" s="240"/>
      <c r="FC98" s="240"/>
      <c r="FD98" s="240"/>
      <c r="FE98" s="240"/>
      <c r="FF98" s="240"/>
      <c r="FG98" s="240"/>
      <c r="FH98" s="240"/>
      <c r="FI98" s="240"/>
      <c r="FJ98" s="240"/>
      <c r="FK98" s="241"/>
      <c r="FL98" s="240"/>
      <c r="FM98" s="240"/>
      <c r="FN98" s="240"/>
      <c r="FO98" s="240"/>
      <c r="FP98" s="240"/>
      <c r="FQ98" s="240"/>
      <c r="FR98" s="240"/>
      <c r="FS98" s="240"/>
      <c r="FT98" s="240"/>
      <c r="FU98" s="240"/>
      <c r="FV98" s="240"/>
      <c r="FW98" s="240"/>
      <c r="FX98" s="240"/>
      <c r="FY98" s="240"/>
      <c r="FZ98" s="240"/>
      <c r="GA98" s="240"/>
      <c r="GB98" s="240"/>
      <c r="GC98" s="240"/>
      <c r="GD98" s="240"/>
      <c r="GE98" s="241"/>
      <c r="GF98" s="53"/>
      <c r="GG98" s="53"/>
      <c r="GH98" s="53"/>
      <c r="GI98" s="53"/>
      <c r="GJ98" s="53"/>
      <c r="GK98" s="53"/>
      <c r="GL98" s="53"/>
      <c r="GM98" s="53"/>
    </row>
    <row r="99" spans="1:195" ht="12.75" hidden="1">
      <c r="A99" s="234">
        <v>2</v>
      </c>
      <c r="B99" s="234"/>
      <c r="C99" s="234"/>
      <c r="D99" s="234"/>
      <c r="E99" s="234"/>
      <c r="F99" s="239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9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39"/>
      <c r="BE99" s="240"/>
      <c r="BF99" s="240"/>
      <c r="BG99" s="240"/>
      <c r="BH99" s="240"/>
      <c r="BI99" s="240"/>
      <c r="BJ99" s="240"/>
      <c r="BK99" s="240"/>
      <c r="BL99" s="240"/>
      <c r="BM99" s="241"/>
      <c r="BN99" s="239"/>
      <c r="BO99" s="237"/>
      <c r="BP99" s="237"/>
      <c r="BQ99" s="237"/>
      <c r="BR99" s="237"/>
      <c r="BS99" s="237"/>
      <c r="BT99" s="237"/>
      <c r="BU99" s="237"/>
      <c r="BV99" s="237"/>
      <c r="BW99" s="237"/>
      <c r="BX99" s="237"/>
      <c r="BY99" s="237"/>
      <c r="BZ99" s="237"/>
      <c r="CA99" s="240"/>
      <c r="CB99" s="240"/>
      <c r="CC99" s="241"/>
      <c r="CD99" s="239"/>
      <c r="CE99" s="240"/>
      <c r="CF99" s="240"/>
      <c r="CG99" s="240"/>
      <c r="CH99" s="240"/>
      <c r="CI99" s="240"/>
      <c r="CJ99" s="240"/>
      <c r="CK99" s="240"/>
      <c r="CL99" s="240"/>
      <c r="CM99" s="240"/>
      <c r="CN99" s="240"/>
      <c r="CO99" s="240"/>
      <c r="CP99" s="240"/>
      <c r="CQ99" s="234"/>
      <c r="CR99" s="234"/>
      <c r="CS99" s="234"/>
      <c r="CT99" s="234"/>
      <c r="CU99" s="234"/>
      <c r="CV99" s="234"/>
      <c r="CW99" s="234"/>
      <c r="CX99" s="234"/>
      <c r="CY99" s="234"/>
      <c r="CZ99" s="234"/>
      <c r="DA99" s="234"/>
      <c r="DB99" s="237"/>
      <c r="DC99" s="237"/>
      <c r="DD99" s="237"/>
      <c r="DE99" s="237"/>
      <c r="DF99" s="237"/>
      <c r="DG99" s="237"/>
      <c r="DH99" s="237"/>
      <c r="DI99" s="237"/>
      <c r="DJ99" s="237"/>
      <c r="DK99" s="237"/>
      <c r="DL99" s="237"/>
      <c r="DM99" s="238"/>
      <c r="DN99" s="239"/>
      <c r="DO99" s="240"/>
      <c r="DP99" s="240"/>
      <c r="DQ99" s="240"/>
      <c r="DR99" s="240"/>
      <c r="DS99" s="240"/>
      <c r="DT99" s="240"/>
      <c r="DU99" s="240"/>
      <c r="DV99" s="240"/>
      <c r="DW99" s="240"/>
      <c r="DX99" s="240"/>
      <c r="DY99" s="240"/>
      <c r="DZ99" s="240"/>
      <c r="EA99" s="240"/>
      <c r="EB99" s="240"/>
      <c r="EC99" s="241"/>
      <c r="ED99" s="239"/>
      <c r="EE99" s="240"/>
      <c r="EF99" s="240"/>
      <c r="EG99" s="240"/>
      <c r="EH99" s="240"/>
      <c r="EI99" s="240"/>
      <c r="EJ99" s="240"/>
      <c r="EK99" s="240"/>
      <c r="EL99" s="240"/>
      <c r="EM99" s="240"/>
      <c r="EN99" s="240"/>
      <c r="EO99" s="240"/>
      <c r="EP99" s="240"/>
      <c r="EQ99" s="240"/>
      <c r="ER99" s="240"/>
      <c r="ES99" s="240"/>
      <c r="ET99" s="240"/>
      <c r="EU99" s="240"/>
      <c r="EV99" s="261"/>
      <c r="EW99" s="240"/>
      <c r="EX99" s="240"/>
      <c r="EY99" s="240"/>
      <c r="EZ99" s="240"/>
      <c r="FA99" s="240"/>
      <c r="FB99" s="240"/>
      <c r="FC99" s="240"/>
      <c r="FD99" s="240"/>
      <c r="FE99" s="240"/>
      <c r="FF99" s="240"/>
      <c r="FG99" s="240"/>
      <c r="FH99" s="240"/>
      <c r="FI99" s="240"/>
      <c r="FJ99" s="240"/>
      <c r="FK99" s="241"/>
      <c r="FL99" s="240"/>
      <c r="FM99" s="240"/>
      <c r="FN99" s="240"/>
      <c r="FO99" s="240"/>
      <c r="FP99" s="240"/>
      <c r="FQ99" s="240"/>
      <c r="FR99" s="240"/>
      <c r="FS99" s="240"/>
      <c r="FT99" s="240"/>
      <c r="FU99" s="240"/>
      <c r="FV99" s="240"/>
      <c r="FW99" s="240"/>
      <c r="FX99" s="240"/>
      <c r="FY99" s="240"/>
      <c r="FZ99" s="240"/>
      <c r="GA99" s="240"/>
      <c r="GB99" s="240"/>
      <c r="GC99" s="240"/>
      <c r="GD99" s="240"/>
      <c r="GE99" s="241"/>
      <c r="GF99" s="53"/>
      <c r="GG99" s="53"/>
      <c r="GH99" s="53"/>
      <c r="GI99" s="53"/>
      <c r="GJ99" s="53"/>
      <c r="GK99" s="53"/>
      <c r="GL99" s="53"/>
      <c r="GM99" s="53"/>
    </row>
    <row r="100" spans="1:195" ht="12.75" hidden="1">
      <c r="A100" s="234">
        <v>3</v>
      </c>
      <c r="B100" s="234"/>
      <c r="C100" s="234"/>
      <c r="D100" s="234"/>
      <c r="E100" s="234"/>
      <c r="F100" s="239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9"/>
      <c r="AS100" s="240"/>
      <c r="AT100" s="240"/>
      <c r="AU100" s="240"/>
      <c r="AV100" s="240"/>
      <c r="AW100" s="240"/>
      <c r="AX100" s="240"/>
      <c r="AY100" s="240"/>
      <c r="AZ100" s="240"/>
      <c r="BA100" s="240"/>
      <c r="BB100" s="240"/>
      <c r="BC100" s="240"/>
      <c r="BD100" s="239"/>
      <c r="BE100" s="240"/>
      <c r="BF100" s="240"/>
      <c r="BG100" s="240"/>
      <c r="BH100" s="240"/>
      <c r="BI100" s="240"/>
      <c r="BJ100" s="240"/>
      <c r="BK100" s="240"/>
      <c r="BL100" s="240"/>
      <c r="BM100" s="241"/>
      <c r="BN100" s="239"/>
      <c r="BO100" s="237"/>
      <c r="BP100" s="237"/>
      <c r="BQ100" s="237"/>
      <c r="BR100" s="237"/>
      <c r="BS100" s="237"/>
      <c r="BT100" s="237"/>
      <c r="BU100" s="237"/>
      <c r="BV100" s="237"/>
      <c r="BW100" s="237"/>
      <c r="BX100" s="237"/>
      <c r="BY100" s="237"/>
      <c r="BZ100" s="237"/>
      <c r="CA100" s="240"/>
      <c r="CB100" s="240"/>
      <c r="CC100" s="241"/>
      <c r="CD100" s="239"/>
      <c r="CE100" s="240"/>
      <c r="CF100" s="240"/>
      <c r="CG100" s="240"/>
      <c r="CH100" s="240"/>
      <c r="CI100" s="240"/>
      <c r="CJ100" s="240"/>
      <c r="CK100" s="240"/>
      <c r="CL100" s="240"/>
      <c r="CM100" s="240"/>
      <c r="CN100" s="240"/>
      <c r="CO100" s="240"/>
      <c r="CP100" s="240"/>
      <c r="CQ100" s="234"/>
      <c r="CR100" s="234"/>
      <c r="CS100" s="234"/>
      <c r="CT100" s="234"/>
      <c r="CU100" s="234"/>
      <c r="CV100" s="234"/>
      <c r="CW100" s="234"/>
      <c r="CX100" s="234"/>
      <c r="CY100" s="234"/>
      <c r="CZ100" s="234"/>
      <c r="DA100" s="234"/>
      <c r="DB100" s="237"/>
      <c r="DC100" s="237"/>
      <c r="DD100" s="237"/>
      <c r="DE100" s="237"/>
      <c r="DF100" s="237"/>
      <c r="DG100" s="237"/>
      <c r="DH100" s="237"/>
      <c r="DI100" s="237"/>
      <c r="DJ100" s="237"/>
      <c r="DK100" s="237"/>
      <c r="DL100" s="237"/>
      <c r="DM100" s="238"/>
      <c r="DN100" s="239"/>
      <c r="DO100" s="240"/>
      <c r="DP100" s="240"/>
      <c r="DQ100" s="240"/>
      <c r="DR100" s="240"/>
      <c r="DS100" s="240"/>
      <c r="DT100" s="240"/>
      <c r="DU100" s="240"/>
      <c r="DV100" s="240"/>
      <c r="DW100" s="240"/>
      <c r="DX100" s="240"/>
      <c r="DY100" s="240"/>
      <c r="DZ100" s="240"/>
      <c r="EA100" s="240"/>
      <c r="EB100" s="240"/>
      <c r="EC100" s="241"/>
      <c r="ED100" s="239"/>
      <c r="EE100" s="240"/>
      <c r="EF100" s="240"/>
      <c r="EG100" s="240"/>
      <c r="EH100" s="240"/>
      <c r="EI100" s="240"/>
      <c r="EJ100" s="240"/>
      <c r="EK100" s="240"/>
      <c r="EL100" s="240"/>
      <c r="EM100" s="240"/>
      <c r="EN100" s="240"/>
      <c r="EO100" s="240"/>
      <c r="EP100" s="240"/>
      <c r="EQ100" s="240"/>
      <c r="ER100" s="240"/>
      <c r="ES100" s="240"/>
      <c r="ET100" s="240"/>
      <c r="EU100" s="240"/>
      <c r="EV100" s="261"/>
      <c r="EW100" s="240"/>
      <c r="EX100" s="240"/>
      <c r="EY100" s="240"/>
      <c r="EZ100" s="240"/>
      <c r="FA100" s="240"/>
      <c r="FB100" s="240"/>
      <c r="FC100" s="240"/>
      <c r="FD100" s="240"/>
      <c r="FE100" s="240"/>
      <c r="FF100" s="240"/>
      <c r="FG100" s="240"/>
      <c r="FH100" s="240"/>
      <c r="FI100" s="240"/>
      <c r="FJ100" s="240"/>
      <c r="FK100" s="241"/>
      <c r="FL100" s="240"/>
      <c r="FM100" s="240"/>
      <c r="FN100" s="240"/>
      <c r="FO100" s="240"/>
      <c r="FP100" s="240"/>
      <c r="FQ100" s="240"/>
      <c r="FR100" s="240"/>
      <c r="FS100" s="240"/>
      <c r="FT100" s="240"/>
      <c r="FU100" s="240"/>
      <c r="FV100" s="240"/>
      <c r="FW100" s="240"/>
      <c r="FX100" s="240"/>
      <c r="FY100" s="240"/>
      <c r="FZ100" s="240"/>
      <c r="GA100" s="240"/>
      <c r="GB100" s="240"/>
      <c r="GC100" s="240"/>
      <c r="GD100" s="240"/>
      <c r="GE100" s="241"/>
      <c r="GF100" s="53"/>
      <c r="GG100" s="53"/>
      <c r="GH100" s="53"/>
      <c r="GI100" s="53"/>
      <c r="GJ100" s="53"/>
      <c r="GK100" s="53"/>
      <c r="GL100" s="53"/>
      <c r="GM100" s="53"/>
    </row>
    <row r="101" spans="1:195" ht="12.75" hidden="1">
      <c r="A101" s="234"/>
      <c r="B101" s="234"/>
      <c r="C101" s="234"/>
      <c r="D101" s="234"/>
      <c r="E101" s="234"/>
      <c r="F101" s="242" t="s">
        <v>18</v>
      </c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243"/>
      <c r="AL101" s="243"/>
      <c r="AM101" s="243"/>
      <c r="AN101" s="243"/>
      <c r="AO101" s="243"/>
      <c r="AP101" s="243"/>
      <c r="AQ101" s="243"/>
      <c r="AR101" s="239"/>
      <c r="AS101" s="240"/>
      <c r="AT101" s="240"/>
      <c r="AU101" s="240"/>
      <c r="AV101" s="240"/>
      <c r="AW101" s="240"/>
      <c r="AX101" s="240"/>
      <c r="AY101" s="240"/>
      <c r="AZ101" s="240"/>
      <c r="BA101" s="240"/>
      <c r="BB101" s="240"/>
      <c r="BC101" s="240"/>
      <c r="BD101" s="239"/>
      <c r="BE101" s="240"/>
      <c r="BF101" s="240"/>
      <c r="BG101" s="240"/>
      <c r="BH101" s="240"/>
      <c r="BI101" s="240"/>
      <c r="BJ101" s="240"/>
      <c r="BK101" s="240"/>
      <c r="BL101" s="240"/>
      <c r="BM101" s="241"/>
      <c r="BN101" s="239"/>
      <c r="BO101" s="237"/>
      <c r="BP101" s="237"/>
      <c r="BQ101" s="237"/>
      <c r="BR101" s="237"/>
      <c r="BS101" s="237"/>
      <c r="BT101" s="237"/>
      <c r="BU101" s="237"/>
      <c r="BV101" s="237"/>
      <c r="BW101" s="237"/>
      <c r="BX101" s="237"/>
      <c r="BY101" s="237"/>
      <c r="BZ101" s="237"/>
      <c r="CA101" s="240"/>
      <c r="CB101" s="240"/>
      <c r="CC101" s="241"/>
      <c r="CD101" s="239"/>
      <c r="CE101" s="240"/>
      <c r="CF101" s="240"/>
      <c r="CG101" s="240"/>
      <c r="CH101" s="240"/>
      <c r="CI101" s="240"/>
      <c r="CJ101" s="240"/>
      <c r="CK101" s="240"/>
      <c r="CL101" s="240"/>
      <c r="CM101" s="240"/>
      <c r="CN101" s="240"/>
      <c r="CO101" s="240"/>
      <c r="CP101" s="240"/>
      <c r="CQ101" s="234"/>
      <c r="CR101" s="234"/>
      <c r="CS101" s="234"/>
      <c r="CT101" s="234"/>
      <c r="CU101" s="234"/>
      <c r="CV101" s="234"/>
      <c r="CW101" s="234"/>
      <c r="CX101" s="234"/>
      <c r="CY101" s="234"/>
      <c r="CZ101" s="234"/>
      <c r="DA101" s="234"/>
      <c r="DB101" s="237"/>
      <c r="DC101" s="237"/>
      <c r="DD101" s="237"/>
      <c r="DE101" s="237"/>
      <c r="DF101" s="237"/>
      <c r="DG101" s="237"/>
      <c r="DH101" s="237"/>
      <c r="DI101" s="237"/>
      <c r="DJ101" s="237"/>
      <c r="DK101" s="237"/>
      <c r="DL101" s="237"/>
      <c r="DM101" s="238"/>
      <c r="DN101" s="239"/>
      <c r="DO101" s="240"/>
      <c r="DP101" s="240"/>
      <c r="DQ101" s="240"/>
      <c r="DR101" s="240"/>
      <c r="DS101" s="240"/>
      <c r="DT101" s="240"/>
      <c r="DU101" s="240"/>
      <c r="DV101" s="240"/>
      <c r="DW101" s="240"/>
      <c r="DX101" s="240"/>
      <c r="DY101" s="240"/>
      <c r="DZ101" s="240"/>
      <c r="EA101" s="240"/>
      <c r="EB101" s="240"/>
      <c r="EC101" s="241"/>
      <c r="ED101" s="239"/>
      <c r="EE101" s="240"/>
      <c r="EF101" s="240"/>
      <c r="EG101" s="240"/>
      <c r="EH101" s="240"/>
      <c r="EI101" s="240"/>
      <c r="EJ101" s="240"/>
      <c r="EK101" s="240"/>
      <c r="EL101" s="240"/>
      <c r="EM101" s="240"/>
      <c r="EN101" s="240"/>
      <c r="EO101" s="240"/>
      <c r="EP101" s="240"/>
      <c r="EQ101" s="240"/>
      <c r="ER101" s="240"/>
      <c r="ES101" s="240"/>
      <c r="ET101" s="240"/>
      <c r="EU101" s="240"/>
      <c r="EV101" s="261"/>
      <c r="EW101" s="240"/>
      <c r="EX101" s="240"/>
      <c r="EY101" s="240"/>
      <c r="EZ101" s="240"/>
      <c r="FA101" s="240"/>
      <c r="FB101" s="240"/>
      <c r="FC101" s="240"/>
      <c r="FD101" s="240"/>
      <c r="FE101" s="240"/>
      <c r="FF101" s="240"/>
      <c r="FG101" s="240"/>
      <c r="FH101" s="240"/>
      <c r="FI101" s="240"/>
      <c r="FJ101" s="240"/>
      <c r="FK101" s="241"/>
      <c r="FL101" s="240"/>
      <c r="FM101" s="240"/>
      <c r="FN101" s="240"/>
      <c r="FO101" s="240"/>
      <c r="FP101" s="240"/>
      <c r="FQ101" s="240"/>
      <c r="FR101" s="240"/>
      <c r="FS101" s="240"/>
      <c r="FT101" s="240"/>
      <c r="FU101" s="240"/>
      <c r="FV101" s="240"/>
      <c r="FW101" s="240"/>
      <c r="FX101" s="240"/>
      <c r="FY101" s="240"/>
      <c r="FZ101" s="240"/>
      <c r="GA101" s="240"/>
      <c r="GB101" s="240"/>
      <c r="GC101" s="240"/>
      <c r="GD101" s="240"/>
      <c r="GE101" s="241"/>
      <c r="GF101" s="53"/>
      <c r="GG101" s="53"/>
      <c r="GH101" s="53"/>
      <c r="GI101" s="53"/>
      <c r="GJ101" s="53"/>
      <c r="GK101" s="53"/>
      <c r="GL101" s="53"/>
      <c r="GM101" s="53"/>
    </row>
    <row r="102" spans="1:195" ht="29.25" customHeight="1" hidden="1">
      <c r="A102" s="235" t="s">
        <v>155</v>
      </c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236"/>
      <c r="AK102" s="236"/>
      <c r="AL102" s="236"/>
      <c r="AM102" s="236"/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  <c r="BB102" s="236"/>
      <c r="BC102" s="236"/>
      <c r="BD102" s="236"/>
      <c r="BE102" s="236"/>
      <c r="BF102" s="236"/>
      <c r="BG102" s="236"/>
      <c r="BH102" s="236"/>
      <c r="BI102" s="236"/>
      <c r="BJ102" s="236"/>
      <c r="BK102" s="236"/>
      <c r="BL102" s="236"/>
      <c r="BM102" s="236"/>
      <c r="BN102" s="236"/>
      <c r="BO102" s="236"/>
      <c r="BP102" s="236"/>
      <c r="BQ102" s="236"/>
      <c r="BR102" s="236"/>
      <c r="BS102" s="236"/>
      <c r="BT102" s="236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6"/>
      <c r="DL102" s="236"/>
      <c r="DM102" s="236"/>
      <c r="DN102" s="236"/>
      <c r="DO102" s="236"/>
      <c r="DP102" s="236"/>
      <c r="DQ102" s="236"/>
      <c r="DR102" s="236"/>
      <c r="DS102" s="236"/>
      <c r="DT102" s="236"/>
      <c r="DU102" s="236"/>
      <c r="DV102" s="236"/>
      <c r="DW102" s="236"/>
      <c r="DX102" s="236"/>
      <c r="DY102" s="236"/>
      <c r="DZ102" s="236"/>
      <c r="EA102" s="236"/>
      <c r="EB102" s="236"/>
      <c r="EC102" s="236"/>
      <c r="ED102" s="236"/>
      <c r="EE102" s="236"/>
      <c r="EF102" s="236"/>
      <c r="EG102" s="236"/>
      <c r="EH102" s="236"/>
      <c r="EI102" s="236"/>
      <c r="EJ102" s="236"/>
      <c r="EK102" s="236"/>
      <c r="EL102" s="236"/>
      <c r="EM102" s="236"/>
      <c r="EN102" s="236"/>
      <c r="EO102" s="236"/>
      <c r="EP102" s="236"/>
      <c r="EQ102" s="236"/>
      <c r="ER102" s="236"/>
      <c r="ES102" s="236"/>
      <c r="ET102" s="236"/>
      <c r="EU102" s="236"/>
      <c r="EV102" s="236"/>
      <c r="EW102" s="236"/>
      <c r="EX102" s="236"/>
      <c r="EY102" s="236"/>
      <c r="EZ102" s="236"/>
      <c r="FA102" s="236"/>
      <c r="FB102" s="236"/>
      <c r="FC102" s="236"/>
      <c r="FD102" s="236"/>
      <c r="FE102" s="236"/>
      <c r="FF102" s="236"/>
      <c r="FG102" s="236"/>
      <c r="FH102" s="236"/>
      <c r="FI102" s="236"/>
      <c r="FJ102" s="236"/>
      <c r="FK102" s="236"/>
      <c r="FL102" s="236"/>
      <c r="FM102" s="236"/>
      <c r="FN102" s="236"/>
      <c r="FO102" s="236"/>
      <c r="FP102" s="236"/>
      <c r="FQ102" s="236"/>
      <c r="FR102" s="236"/>
      <c r="FS102" s="236"/>
      <c r="FT102" s="236"/>
      <c r="FU102" s="236"/>
      <c r="FV102" s="236"/>
      <c r="FW102" s="236"/>
      <c r="FX102" s="236"/>
      <c r="FY102" s="236"/>
      <c r="FZ102" s="236"/>
      <c r="GA102" s="236"/>
      <c r="GB102" s="236"/>
      <c r="GC102" s="236"/>
      <c r="GD102" s="236"/>
      <c r="GE102" s="236"/>
      <c r="GF102" s="53"/>
      <c r="GG102" s="53"/>
      <c r="GH102" s="53"/>
      <c r="GI102" s="53"/>
      <c r="GJ102" s="53"/>
      <c r="GK102" s="53"/>
      <c r="GL102" s="53"/>
      <c r="GM102" s="53"/>
    </row>
    <row r="103" spans="1:195" ht="11.25" hidden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</row>
    <row r="104" spans="1:195" ht="12" hidden="1">
      <c r="A104" s="251" t="s">
        <v>157</v>
      </c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  <c r="BB104" s="251"/>
      <c r="BC104" s="251"/>
      <c r="BD104" s="251"/>
      <c r="BE104" s="251"/>
      <c r="BF104" s="251"/>
      <c r="BG104" s="251"/>
      <c r="BH104" s="251"/>
      <c r="BI104" s="251"/>
      <c r="BJ104" s="251"/>
      <c r="BK104" s="251"/>
      <c r="BL104" s="251"/>
      <c r="BM104" s="251"/>
      <c r="BN104" s="251"/>
      <c r="BO104" s="251"/>
      <c r="BP104" s="251"/>
      <c r="BQ104" s="251"/>
      <c r="BR104" s="251"/>
      <c r="BS104" s="251"/>
      <c r="BT104" s="251"/>
      <c r="BU104" s="251"/>
      <c r="BV104" s="251"/>
      <c r="BW104" s="251"/>
      <c r="BX104" s="251"/>
      <c r="BY104" s="251"/>
      <c r="BZ104" s="251"/>
      <c r="CA104" s="251"/>
      <c r="CB104" s="251"/>
      <c r="CC104" s="251"/>
      <c r="CD104" s="251"/>
      <c r="CE104" s="251"/>
      <c r="CF104" s="251"/>
      <c r="CG104" s="251"/>
      <c r="CH104" s="251"/>
      <c r="CI104" s="251"/>
      <c r="CJ104" s="251"/>
      <c r="CK104" s="251"/>
      <c r="CL104" s="251"/>
      <c r="CM104" s="251"/>
      <c r="CN104" s="251"/>
      <c r="CO104" s="251"/>
      <c r="CP104" s="251"/>
      <c r="CQ104" s="251"/>
      <c r="CR104" s="251"/>
      <c r="CS104" s="251"/>
      <c r="CT104" s="251"/>
      <c r="CU104" s="251"/>
      <c r="CV104" s="251"/>
      <c r="CW104" s="251"/>
      <c r="CX104" s="251"/>
      <c r="CY104" s="251"/>
      <c r="CZ104" s="251"/>
      <c r="DA104" s="251"/>
      <c r="DB104" s="251"/>
      <c r="DC104" s="251"/>
      <c r="DD104" s="251"/>
      <c r="DE104" s="251"/>
      <c r="DF104" s="251"/>
      <c r="DG104" s="251"/>
      <c r="DH104" s="251"/>
      <c r="DI104" s="251"/>
      <c r="DJ104" s="251"/>
      <c r="DK104" s="251"/>
      <c r="DL104" s="251"/>
      <c r="DM104" s="251"/>
      <c r="DN104" s="251"/>
      <c r="DO104" s="251"/>
      <c r="DP104" s="251"/>
      <c r="DQ104" s="251"/>
      <c r="DR104" s="251"/>
      <c r="DS104" s="251"/>
      <c r="DT104" s="251"/>
      <c r="DU104" s="251"/>
      <c r="DV104" s="251"/>
      <c r="DW104" s="251"/>
      <c r="DX104" s="251"/>
      <c r="DY104" s="251"/>
      <c r="DZ104" s="251"/>
      <c r="EA104" s="251"/>
      <c r="EB104" s="251"/>
      <c r="EC104" s="251"/>
      <c r="ED104" s="251"/>
      <c r="EE104" s="251"/>
      <c r="EF104" s="251"/>
      <c r="EG104" s="251"/>
      <c r="EH104" s="251"/>
      <c r="EI104" s="251"/>
      <c r="EJ104" s="251"/>
      <c r="EK104" s="251"/>
      <c r="EL104" s="251"/>
      <c r="EM104" s="251"/>
      <c r="EN104" s="251"/>
      <c r="EO104" s="251"/>
      <c r="EP104" s="251"/>
      <c r="EQ104" s="251"/>
      <c r="ER104" s="251"/>
      <c r="ES104" s="251"/>
      <c r="ET104" s="251"/>
      <c r="EU104" s="251"/>
      <c r="EV104" s="251"/>
      <c r="EW104" s="251"/>
      <c r="EX104" s="251"/>
      <c r="EY104" s="251"/>
      <c r="EZ104" s="251"/>
      <c r="FA104" s="251"/>
      <c r="FB104" s="251"/>
      <c r="FC104" s="251"/>
      <c r="FD104" s="251"/>
      <c r="FE104" s="251"/>
      <c r="FF104" s="251"/>
      <c r="FG104" s="251"/>
      <c r="FH104" s="251"/>
      <c r="FI104" s="251"/>
      <c r="FJ104" s="251"/>
      <c r="FK104" s="251"/>
      <c r="FL104" s="251"/>
      <c r="FM104" s="251"/>
      <c r="FN104" s="251"/>
      <c r="FO104" s="251"/>
      <c r="FP104" s="251"/>
      <c r="FQ104" s="251"/>
      <c r="FR104" s="251"/>
      <c r="FS104" s="251"/>
      <c r="FT104" s="251"/>
      <c r="FU104" s="251"/>
      <c r="FV104" s="251"/>
      <c r="FW104" s="251"/>
      <c r="FX104" s="251"/>
      <c r="FY104" s="251"/>
      <c r="FZ104" s="251"/>
      <c r="GA104" s="251"/>
      <c r="GB104" s="251"/>
      <c r="GC104" s="251"/>
      <c r="GD104" s="251"/>
      <c r="GE104" s="251"/>
      <c r="GF104" s="53"/>
      <c r="GG104" s="53"/>
      <c r="GH104" s="53"/>
      <c r="GI104" s="53"/>
      <c r="GJ104" s="53"/>
      <c r="GK104" s="53"/>
      <c r="GL104" s="53"/>
      <c r="GM104" s="53"/>
    </row>
    <row r="105" spans="188:195" ht="11.25" hidden="1">
      <c r="GF105" s="53"/>
      <c r="GG105" s="53"/>
      <c r="GH105" s="53"/>
      <c r="GI105" s="53"/>
      <c r="GJ105" s="53"/>
      <c r="GK105" s="53"/>
      <c r="GL105" s="53"/>
      <c r="GM105" s="53"/>
    </row>
    <row r="106" spans="1:195" ht="27.75" customHeight="1" hidden="1">
      <c r="A106" s="234" t="s">
        <v>106</v>
      </c>
      <c r="B106" s="234"/>
      <c r="C106" s="234"/>
      <c r="D106" s="234"/>
      <c r="E106" s="234"/>
      <c r="F106" s="239" t="s">
        <v>35</v>
      </c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  <c r="AZ106" s="237"/>
      <c r="BA106" s="237"/>
      <c r="BB106" s="237"/>
      <c r="BC106" s="237"/>
      <c r="BD106" s="237"/>
      <c r="BE106" s="237"/>
      <c r="BF106" s="237"/>
      <c r="BG106" s="237"/>
      <c r="BH106" s="237"/>
      <c r="BI106" s="237"/>
      <c r="BJ106" s="237"/>
      <c r="BK106" s="237"/>
      <c r="BL106" s="237"/>
      <c r="BM106" s="237"/>
      <c r="BN106" s="237"/>
      <c r="BO106" s="237"/>
      <c r="BP106" s="237"/>
      <c r="BQ106" s="237"/>
      <c r="BR106" s="237"/>
      <c r="BS106" s="237"/>
      <c r="BT106" s="237"/>
      <c r="BU106" s="237"/>
      <c r="BV106" s="237"/>
      <c r="BW106" s="237"/>
      <c r="BX106" s="237"/>
      <c r="BY106" s="237"/>
      <c r="BZ106" s="237"/>
      <c r="CA106" s="237"/>
      <c r="CB106" s="237"/>
      <c r="CC106" s="237"/>
      <c r="CD106" s="237"/>
      <c r="CE106" s="237"/>
      <c r="CF106" s="237"/>
      <c r="CG106" s="237"/>
      <c r="CH106" s="237"/>
      <c r="CI106" s="237"/>
      <c r="CJ106" s="237"/>
      <c r="CK106" s="237"/>
      <c r="CL106" s="237"/>
      <c r="CM106" s="237"/>
      <c r="CN106" s="237"/>
      <c r="CO106" s="237"/>
      <c r="CP106" s="237"/>
      <c r="CQ106" s="237"/>
      <c r="CR106" s="237"/>
      <c r="CS106" s="237"/>
      <c r="CT106" s="237"/>
      <c r="CU106" s="237"/>
      <c r="CV106" s="237"/>
      <c r="CW106" s="237"/>
      <c r="CX106" s="237"/>
      <c r="CY106" s="237"/>
      <c r="CZ106" s="237"/>
      <c r="DA106" s="237"/>
      <c r="DB106" s="237"/>
      <c r="DC106" s="237"/>
      <c r="DD106" s="237"/>
      <c r="DE106" s="237"/>
      <c r="DF106" s="237"/>
      <c r="DG106" s="237"/>
      <c r="DH106" s="237"/>
      <c r="DI106" s="237"/>
      <c r="DJ106" s="237"/>
      <c r="DK106" s="237"/>
      <c r="DL106" s="237"/>
      <c r="DM106" s="237"/>
      <c r="DN106" s="237"/>
      <c r="DO106" s="237"/>
      <c r="DP106" s="237"/>
      <c r="DQ106" s="237"/>
      <c r="DR106" s="237"/>
      <c r="DS106" s="237"/>
      <c r="DT106" s="237"/>
      <c r="DU106" s="237"/>
      <c r="DV106" s="237"/>
      <c r="DW106" s="237"/>
      <c r="DX106" s="237"/>
      <c r="DY106" s="237"/>
      <c r="DZ106" s="237"/>
      <c r="EA106" s="237"/>
      <c r="EB106" s="237"/>
      <c r="EC106" s="237"/>
      <c r="ED106" s="237"/>
      <c r="EE106" s="237"/>
      <c r="EF106" s="237"/>
      <c r="EG106" s="237"/>
      <c r="EH106" s="237"/>
      <c r="EI106" s="237"/>
      <c r="EJ106" s="237"/>
      <c r="EK106" s="237"/>
      <c r="EL106" s="237"/>
      <c r="EM106" s="237"/>
      <c r="EN106" s="237"/>
      <c r="EO106" s="237"/>
      <c r="EP106" s="237"/>
      <c r="EQ106" s="237"/>
      <c r="ER106" s="238"/>
      <c r="ES106" s="239" t="s">
        <v>109</v>
      </c>
      <c r="ET106" s="237"/>
      <c r="EU106" s="237"/>
      <c r="EV106" s="237"/>
      <c r="EW106" s="237"/>
      <c r="EX106" s="237"/>
      <c r="EY106" s="237"/>
      <c r="EZ106" s="237"/>
      <c r="FA106" s="237"/>
      <c r="FB106" s="237"/>
      <c r="FC106" s="237"/>
      <c r="FD106" s="237"/>
      <c r="FE106" s="237"/>
      <c r="FF106" s="237"/>
      <c r="FG106" s="237"/>
      <c r="FH106" s="237"/>
      <c r="FI106" s="237"/>
      <c r="FJ106" s="237"/>
      <c r="FK106" s="237"/>
      <c r="FL106" s="237"/>
      <c r="FM106" s="237"/>
      <c r="FN106" s="237"/>
      <c r="FO106" s="237"/>
      <c r="FP106" s="237"/>
      <c r="FQ106" s="237"/>
      <c r="FR106" s="237"/>
      <c r="FS106" s="237"/>
      <c r="FT106" s="237"/>
      <c r="FU106" s="237"/>
      <c r="FV106" s="237"/>
      <c r="FW106" s="237"/>
      <c r="FX106" s="237"/>
      <c r="FY106" s="237"/>
      <c r="FZ106" s="237"/>
      <c r="GA106" s="237"/>
      <c r="GB106" s="237"/>
      <c r="GC106" s="237"/>
      <c r="GD106" s="237"/>
      <c r="GE106" s="238"/>
      <c r="GF106" s="53"/>
      <c r="GG106" s="53"/>
      <c r="GH106" s="53"/>
      <c r="GI106" s="53"/>
      <c r="GJ106" s="53"/>
      <c r="GK106" s="53"/>
      <c r="GL106" s="53"/>
      <c r="GM106" s="53"/>
    </row>
    <row r="107" spans="1:195" ht="12.75" customHeight="1" hidden="1">
      <c r="A107" s="234">
        <v>1</v>
      </c>
      <c r="B107" s="234"/>
      <c r="C107" s="234"/>
      <c r="D107" s="234"/>
      <c r="E107" s="234"/>
      <c r="F107" s="262" t="s">
        <v>254</v>
      </c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263"/>
      <c r="AM107" s="263"/>
      <c r="AN107" s="263"/>
      <c r="AO107" s="263"/>
      <c r="AP107" s="263"/>
      <c r="AQ107" s="263"/>
      <c r="AR107" s="263"/>
      <c r="AS107" s="263"/>
      <c r="AT107" s="263"/>
      <c r="AU107" s="263"/>
      <c r="AV107" s="263"/>
      <c r="AW107" s="263"/>
      <c r="AX107" s="263"/>
      <c r="AY107" s="263"/>
      <c r="AZ107" s="263"/>
      <c r="BA107" s="263"/>
      <c r="BB107" s="263"/>
      <c r="BC107" s="263"/>
      <c r="BD107" s="263"/>
      <c r="BE107" s="263"/>
      <c r="BF107" s="263"/>
      <c r="BG107" s="263"/>
      <c r="BH107" s="263"/>
      <c r="BI107" s="263"/>
      <c r="BJ107" s="263"/>
      <c r="BK107" s="263"/>
      <c r="BL107" s="263"/>
      <c r="BM107" s="263"/>
      <c r="BN107" s="263"/>
      <c r="BO107" s="263"/>
      <c r="BP107" s="263"/>
      <c r="BQ107" s="263"/>
      <c r="BR107" s="263"/>
      <c r="BS107" s="263"/>
      <c r="BT107" s="263"/>
      <c r="BU107" s="263"/>
      <c r="BV107" s="263"/>
      <c r="BW107" s="263"/>
      <c r="BX107" s="263"/>
      <c r="BY107" s="263"/>
      <c r="BZ107" s="263"/>
      <c r="CA107" s="263"/>
      <c r="CB107" s="263"/>
      <c r="CC107" s="263"/>
      <c r="CD107" s="263"/>
      <c r="CE107" s="263"/>
      <c r="CF107" s="263"/>
      <c r="CG107" s="263"/>
      <c r="CH107" s="263"/>
      <c r="CI107" s="263"/>
      <c r="CJ107" s="263"/>
      <c r="CK107" s="263"/>
      <c r="CL107" s="263"/>
      <c r="CM107" s="263"/>
      <c r="CN107" s="263"/>
      <c r="CO107" s="263"/>
      <c r="CP107" s="263"/>
      <c r="CQ107" s="263"/>
      <c r="CR107" s="263"/>
      <c r="CS107" s="263"/>
      <c r="CT107" s="263"/>
      <c r="CU107" s="263"/>
      <c r="CV107" s="263"/>
      <c r="CW107" s="263"/>
      <c r="CX107" s="263"/>
      <c r="CY107" s="263"/>
      <c r="CZ107" s="263"/>
      <c r="DA107" s="263"/>
      <c r="DB107" s="263"/>
      <c r="DC107" s="263"/>
      <c r="DD107" s="263"/>
      <c r="DE107" s="263"/>
      <c r="DF107" s="263"/>
      <c r="DG107" s="263"/>
      <c r="DH107" s="263"/>
      <c r="DI107" s="263"/>
      <c r="DJ107" s="263"/>
      <c r="DK107" s="263"/>
      <c r="DL107" s="263"/>
      <c r="DM107" s="263"/>
      <c r="DN107" s="263"/>
      <c r="DO107" s="263"/>
      <c r="DP107" s="263"/>
      <c r="DQ107" s="263"/>
      <c r="DR107" s="263"/>
      <c r="DS107" s="263"/>
      <c r="DT107" s="263"/>
      <c r="DU107" s="263"/>
      <c r="DV107" s="263"/>
      <c r="DW107" s="263"/>
      <c r="DX107" s="263"/>
      <c r="DY107" s="263"/>
      <c r="DZ107" s="263"/>
      <c r="EA107" s="263"/>
      <c r="EB107" s="263"/>
      <c r="EC107" s="263"/>
      <c r="ED107" s="263"/>
      <c r="EE107" s="263"/>
      <c r="EF107" s="263"/>
      <c r="EG107" s="263"/>
      <c r="EH107" s="263"/>
      <c r="EI107" s="263"/>
      <c r="EJ107" s="263"/>
      <c r="EK107" s="263"/>
      <c r="EL107" s="263"/>
      <c r="EM107" s="263"/>
      <c r="EN107" s="263"/>
      <c r="EO107" s="263"/>
      <c r="EP107" s="263"/>
      <c r="EQ107" s="263"/>
      <c r="ER107" s="264"/>
      <c r="ES107" s="244">
        <v>0</v>
      </c>
      <c r="ET107" s="237"/>
      <c r="EU107" s="237"/>
      <c r="EV107" s="237"/>
      <c r="EW107" s="237"/>
      <c r="EX107" s="237"/>
      <c r="EY107" s="237"/>
      <c r="EZ107" s="237"/>
      <c r="FA107" s="237"/>
      <c r="FB107" s="237"/>
      <c r="FC107" s="237"/>
      <c r="FD107" s="237"/>
      <c r="FE107" s="237"/>
      <c r="FF107" s="237"/>
      <c r="FG107" s="237"/>
      <c r="FH107" s="237"/>
      <c r="FI107" s="237"/>
      <c r="FJ107" s="237"/>
      <c r="FK107" s="237"/>
      <c r="FL107" s="237"/>
      <c r="FM107" s="237"/>
      <c r="FN107" s="237"/>
      <c r="FO107" s="237"/>
      <c r="FP107" s="237"/>
      <c r="FQ107" s="237"/>
      <c r="FR107" s="237"/>
      <c r="FS107" s="237"/>
      <c r="FT107" s="237"/>
      <c r="FU107" s="237"/>
      <c r="FV107" s="237"/>
      <c r="FW107" s="237"/>
      <c r="FX107" s="237"/>
      <c r="FY107" s="237"/>
      <c r="FZ107" s="237"/>
      <c r="GA107" s="237"/>
      <c r="GB107" s="237"/>
      <c r="GC107" s="237"/>
      <c r="GD107" s="237"/>
      <c r="GE107" s="238"/>
      <c r="GF107" s="53"/>
      <c r="GG107" s="53"/>
      <c r="GH107" s="53"/>
      <c r="GI107" s="53"/>
      <c r="GJ107" s="53"/>
      <c r="GK107" s="53"/>
      <c r="GL107" s="53"/>
      <c r="GM107" s="53"/>
    </row>
    <row r="108" spans="1:195" ht="11.25" hidden="1">
      <c r="A108" s="234">
        <v>2</v>
      </c>
      <c r="B108" s="234"/>
      <c r="C108" s="234"/>
      <c r="D108" s="234"/>
      <c r="E108" s="234"/>
      <c r="F108" s="239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  <c r="AZ108" s="237"/>
      <c r="BA108" s="237"/>
      <c r="BB108" s="237"/>
      <c r="BC108" s="237"/>
      <c r="BD108" s="237"/>
      <c r="BE108" s="237"/>
      <c r="BF108" s="237"/>
      <c r="BG108" s="237"/>
      <c r="BH108" s="237"/>
      <c r="BI108" s="237"/>
      <c r="BJ108" s="237"/>
      <c r="BK108" s="237"/>
      <c r="BL108" s="237"/>
      <c r="BM108" s="237"/>
      <c r="BN108" s="237"/>
      <c r="BO108" s="237"/>
      <c r="BP108" s="237"/>
      <c r="BQ108" s="237"/>
      <c r="BR108" s="237"/>
      <c r="BS108" s="237"/>
      <c r="BT108" s="237"/>
      <c r="BU108" s="237"/>
      <c r="BV108" s="237"/>
      <c r="BW108" s="237"/>
      <c r="BX108" s="237"/>
      <c r="BY108" s="237"/>
      <c r="BZ108" s="237"/>
      <c r="CA108" s="237"/>
      <c r="CB108" s="237"/>
      <c r="CC108" s="237"/>
      <c r="CD108" s="237"/>
      <c r="CE108" s="237"/>
      <c r="CF108" s="237"/>
      <c r="CG108" s="237"/>
      <c r="CH108" s="237"/>
      <c r="CI108" s="237"/>
      <c r="CJ108" s="237"/>
      <c r="CK108" s="237"/>
      <c r="CL108" s="237"/>
      <c r="CM108" s="237"/>
      <c r="CN108" s="237"/>
      <c r="CO108" s="237"/>
      <c r="CP108" s="237"/>
      <c r="CQ108" s="237"/>
      <c r="CR108" s="237"/>
      <c r="CS108" s="237"/>
      <c r="CT108" s="237"/>
      <c r="CU108" s="237"/>
      <c r="CV108" s="237"/>
      <c r="CW108" s="237"/>
      <c r="CX108" s="237"/>
      <c r="CY108" s="237"/>
      <c r="CZ108" s="237"/>
      <c r="DA108" s="237"/>
      <c r="DB108" s="237"/>
      <c r="DC108" s="237"/>
      <c r="DD108" s="237"/>
      <c r="DE108" s="237"/>
      <c r="DF108" s="237"/>
      <c r="DG108" s="237"/>
      <c r="DH108" s="237"/>
      <c r="DI108" s="237"/>
      <c r="DJ108" s="237"/>
      <c r="DK108" s="237"/>
      <c r="DL108" s="237"/>
      <c r="DM108" s="237"/>
      <c r="DN108" s="237"/>
      <c r="DO108" s="237"/>
      <c r="DP108" s="237"/>
      <c r="DQ108" s="237"/>
      <c r="DR108" s="237"/>
      <c r="DS108" s="237"/>
      <c r="DT108" s="237"/>
      <c r="DU108" s="237"/>
      <c r="DV108" s="237"/>
      <c r="DW108" s="237"/>
      <c r="DX108" s="237"/>
      <c r="DY108" s="237"/>
      <c r="DZ108" s="237"/>
      <c r="EA108" s="237"/>
      <c r="EB108" s="237"/>
      <c r="EC108" s="237"/>
      <c r="ED108" s="237"/>
      <c r="EE108" s="237"/>
      <c r="EF108" s="237"/>
      <c r="EG108" s="237"/>
      <c r="EH108" s="237"/>
      <c r="EI108" s="237"/>
      <c r="EJ108" s="237"/>
      <c r="EK108" s="237"/>
      <c r="EL108" s="237"/>
      <c r="EM108" s="237"/>
      <c r="EN108" s="237"/>
      <c r="EO108" s="237"/>
      <c r="EP108" s="237"/>
      <c r="EQ108" s="237"/>
      <c r="ER108" s="238"/>
      <c r="ES108" s="239"/>
      <c r="ET108" s="237"/>
      <c r="EU108" s="237"/>
      <c r="EV108" s="237"/>
      <c r="EW108" s="237"/>
      <c r="EX108" s="237"/>
      <c r="EY108" s="237"/>
      <c r="EZ108" s="237"/>
      <c r="FA108" s="237"/>
      <c r="FB108" s="237"/>
      <c r="FC108" s="237"/>
      <c r="FD108" s="237"/>
      <c r="FE108" s="237"/>
      <c r="FF108" s="237"/>
      <c r="FG108" s="237"/>
      <c r="FH108" s="237"/>
      <c r="FI108" s="237"/>
      <c r="FJ108" s="237"/>
      <c r="FK108" s="237"/>
      <c r="FL108" s="237"/>
      <c r="FM108" s="237"/>
      <c r="FN108" s="237"/>
      <c r="FO108" s="237"/>
      <c r="FP108" s="237"/>
      <c r="FQ108" s="237"/>
      <c r="FR108" s="237"/>
      <c r="FS108" s="237"/>
      <c r="FT108" s="237"/>
      <c r="FU108" s="237"/>
      <c r="FV108" s="237"/>
      <c r="FW108" s="237"/>
      <c r="FX108" s="237"/>
      <c r="FY108" s="237"/>
      <c r="FZ108" s="237"/>
      <c r="GA108" s="237"/>
      <c r="GB108" s="237"/>
      <c r="GC108" s="237"/>
      <c r="GD108" s="237"/>
      <c r="GE108" s="238"/>
      <c r="GF108" s="53"/>
      <c r="GG108" s="53"/>
      <c r="GH108" s="53"/>
      <c r="GI108" s="53"/>
      <c r="GJ108" s="53"/>
      <c r="GK108" s="53"/>
      <c r="GL108" s="53"/>
      <c r="GM108" s="53"/>
    </row>
    <row r="109" spans="1:195" ht="11.25" hidden="1">
      <c r="A109" s="262" t="s">
        <v>18</v>
      </c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  <c r="AO109" s="263"/>
      <c r="AP109" s="263"/>
      <c r="AQ109" s="263"/>
      <c r="AR109" s="263"/>
      <c r="AS109" s="263"/>
      <c r="AT109" s="263"/>
      <c r="AU109" s="263"/>
      <c r="AV109" s="263"/>
      <c r="AW109" s="263"/>
      <c r="AX109" s="263"/>
      <c r="AY109" s="263"/>
      <c r="AZ109" s="263"/>
      <c r="BA109" s="263"/>
      <c r="BB109" s="263"/>
      <c r="BC109" s="263"/>
      <c r="BD109" s="263"/>
      <c r="BE109" s="263"/>
      <c r="BF109" s="263"/>
      <c r="BG109" s="263"/>
      <c r="BH109" s="263"/>
      <c r="BI109" s="263"/>
      <c r="BJ109" s="263"/>
      <c r="BK109" s="263"/>
      <c r="BL109" s="263"/>
      <c r="BM109" s="263"/>
      <c r="BN109" s="263"/>
      <c r="BO109" s="263"/>
      <c r="BP109" s="263"/>
      <c r="BQ109" s="263"/>
      <c r="BR109" s="263"/>
      <c r="BS109" s="263"/>
      <c r="BT109" s="263"/>
      <c r="BU109" s="263"/>
      <c r="BV109" s="263"/>
      <c r="BW109" s="263"/>
      <c r="BX109" s="263"/>
      <c r="BY109" s="263"/>
      <c r="BZ109" s="263"/>
      <c r="CA109" s="263"/>
      <c r="CB109" s="263"/>
      <c r="CC109" s="263"/>
      <c r="CD109" s="263"/>
      <c r="CE109" s="263"/>
      <c r="CF109" s="263"/>
      <c r="CG109" s="263"/>
      <c r="CH109" s="263"/>
      <c r="CI109" s="263"/>
      <c r="CJ109" s="263"/>
      <c r="CK109" s="263"/>
      <c r="CL109" s="263"/>
      <c r="CM109" s="263"/>
      <c r="CN109" s="263"/>
      <c r="CO109" s="263"/>
      <c r="CP109" s="263"/>
      <c r="CQ109" s="263"/>
      <c r="CR109" s="263"/>
      <c r="CS109" s="263"/>
      <c r="CT109" s="263"/>
      <c r="CU109" s="263"/>
      <c r="CV109" s="263"/>
      <c r="CW109" s="263"/>
      <c r="CX109" s="263"/>
      <c r="CY109" s="263"/>
      <c r="CZ109" s="263"/>
      <c r="DA109" s="263"/>
      <c r="DB109" s="263"/>
      <c r="DC109" s="263"/>
      <c r="DD109" s="263"/>
      <c r="DE109" s="263"/>
      <c r="DF109" s="263"/>
      <c r="DG109" s="263"/>
      <c r="DH109" s="263"/>
      <c r="DI109" s="263"/>
      <c r="DJ109" s="263"/>
      <c r="DK109" s="263"/>
      <c r="DL109" s="263"/>
      <c r="DM109" s="263"/>
      <c r="DN109" s="263"/>
      <c r="DO109" s="263"/>
      <c r="DP109" s="263"/>
      <c r="DQ109" s="263"/>
      <c r="DR109" s="263"/>
      <c r="DS109" s="263"/>
      <c r="DT109" s="263"/>
      <c r="DU109" s="263"/>
      <c r="DV109" s="263"/>
      <c r="DW109" s="263"/>
      <c r="DX109" s="263"/>
      <c r="DY109" s="263"/>
      <c r="DZ109" s="263"/>
      <c r="EA109" s="263"/>
      <c r="EB109" s="263"/>
      <c r="EC109" s="263"/>
      <c r="ED109" s="263"/>
      <c r="EE109" s="263"/>
      <c r="EF109" s="263"/>
      <c r="EG109" s="263"/>
      <c r="EH109" s="263"/>
      <c r="EI109" s="263"/>
      <c r="EJ109" s="263"/>
      <c r="EK109" s="263"/>
      <c r="EL109" s="263"/>
      <c r="EM109" s="263"/>
      <c r="EN109" s="263"/>
      <c r="EO109" s="263"/>
      <c r="EP109" s="263"/>
      <c r="EQ109" s="263"/>
      <c r="ER109" s="264"/>
      <c r="ES109" s="244">
        <f>ES107</f>
        <v>0</v>
      </c>
      <c r="ET109" s="237"/>
      <c r="EU109" s="237"/>
      <c r="EV109" s="237"/>
      <c r="EW109" s="237"/>
      <c r="EX109" s="237"/>
      <c r="EY109" s="237"/>
      <c r="EZ109" s="237"/>
      <c r="FA109" s="237"/>
      <c r="FB109" s="237"/>
      <c r="FC109" s="237"/>
      <c r="FD109" s="237"/>
      <c r="FE109" s="237"/>
      <c r="FF109" s="237"/>
      <c r="FG109" s="237"/>
      <c r="FH109" s="237"/>
      <c r="FI109" s="237"/>
      <c r="FJ109" s="237"/>
      <c r="FK109" s="237"/>
      <c r="FL109" s="237"/>
      <c r="FM109" s="237"/>
      <c r="FN109" s="237"/>
      <c r="FO109" s="237"/>
      <c r="FP109" s="237"/>
      <c r="FQ109" s="237"/>
      <c r="FR109" s="237"/>
      <c r="FS109" s="237"/>
      <c r="FT109" s="237"/>
      <c r="FU109" s="237"/>
      <c r="FV109" s="237"/>
      <c r="FW109" s="237"/>
      <c r="FX109" s="237"/>
      <c r="FY109" s="237"/>
      <c r="FZ109" s="237"/>
      <c r="GA109" s="237"/>
      <c r="GB109" s="237"/>
      <c r="GC109" s="237"/>
      <c r="GD109" s="237"/>
      <c r="GE109" s="238"/>
      <c r="GF109" s="53"/>
      <c r="GG109" s="53"/>
      <c r="GH109" s="53"/>
      <c r="GI109" s="53"/>
      <c r="GJ109" s="53"/>
      <c r="GK109" s="53"/>
      <c r="GL109" s="53"/>
      <c r="GM109" s="53"/>
    </row>
    <row r="110" spans="1:195" ht="22.5" customHeight="1" hidden="1">
      <c r="A110" s="235" t="s">
        <v>183</v>
      </c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  <c r="AI110" s="236"/>
      <c r="AJ110" s="236"/>
      <c r="AK110" s="236"/>
      <c r="AL110" s="236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6"/>
      <c r="BB110" s="236"/>
      <c r="BC110" s="236"/>
      <c r="BD110" s="236"/>
      <c r="BE110" s="236"/>
      <c r="BF110" s="236"/>
      <c r="BG110" s="236"/>
      <c r="BH110" s="236"/>
      <c r="BI110" s="236"/>
      <c r="BJ110" s="236"/>
      <c r="BK110" s="236"/>
      <c r="BL110" s="236"/>
      <c r="BM110" s="236"/>
      <c r="BN110" s="236"/>
      <c r="BO110" s="236"/>
      <c r="BP110" s="236"/>
      <c r="BQ110" s="236"/>
      <c r="BR110" s="236"/>
      <c r="BS110" s="236"/>
      <c r="BT110" s="236"/>
      <c r="BU110" s="236"/>
      <c r="BV110" s="236"/>
      <c r="BW110" s="236"/>
      <c r="BX110" s="236"/>
      <c r="BY110" s="236"/>
      <c r="BZ110" s="236"/>
      <c r="CA110" s="236"/>
      <c r="CB110" s="236"/>
      <c r="CC110" s="236"/>
      <c r="CD110" s="236"/>
      <c r="CE110" s="236"/>
      <c r="CF110" s="236"/>
      <c r="CG110" s="236"/>
      <c r="CH110" s="236"/>
      <c r="CI110" s="236"/>
      <c r="CJ110" s="236"/>
      <c r="CK110" s="236"/>
      <c r="CL110" s="236"/>
      <c r="CM110" s="236"/>
      <c r="CN110" s="236"/>
      <c r="CO110" s="236"/>
      <c r="CP110" s="236"/>
      <c r="CQ110" s="236"/>
      <c r="CR110" s="236"/>
      <c r="CS110" s="236"/>
      <c r="CT110" s="236"/>
      <c r="CU110" s="236"/>
      <c r="CV110" s="236"/>
      <c r="CW110" s="236"/>
      <c r="CX110" s="236"/>
      <c r="CY110" s="236"/>
      <c r="CZ110" s="236"/>
      <c r="DA110" s="236"/>
      <c r="DB110" s="236"/>
      <c r="DC110" s="236"/>
      <c r="DD110" s="236"/>
      <c r="DE110" s="236"/>
      <c r="DF110" s="236"/>
      <c r="DG110" s="236"/>
      <c r="DH110" s="236"/>
      <c r="DI110" s="236"/>
      <c r="DJ110" s="236"/>
      <c r="DK110" s="236"/>
      <c r="DL110" s="236"/>
      <c r="DM110" s="236"/>
      <c r="DN110" s="236"/>
      <c r="DO110" s="236"/>
      <c r="DP110" s="236"/>
      <c r="DQ110" s="236"/>
      <c r="DR110" s="236"/>
      <c r="DS110" s="236"/>
      <c r="DT110" s="236"/>
      <c r="DU110" s="236"/>
      <c r="DV110" s="236"/>
      <c r="DW110" s="236"/>
      <c r="DX110" s="236"/>
      <c r="DY110" s="236"/>
      <c r="DZ110" s="236"/>
      <c r="EA110" s="236"/>
      <c r="EB110" s="236"/>
      <c r="EC110" s="236"/>
      <c r="ED110" s="236"/>
      <c r="EE110" s="236"/>
      <c r="EF110" s="236"/>
      <c r="EG110" s="236"/>
      <c r="EH110" s="236"/>
      <c r="EI110" s="236"/>
      <c r="EJ110" s="236"/>
      <c r="EK110" s="236"/>
      <c r="EL110" s="236"/>
      <c r="EM110" s="236"/>
      <c r="EN110" s="236"/>
      <c r="EO110" s="236"/>
      <c r="EP110" s="236"/>
      <c r="EQ110" s="236"/>
      <c r="ER110" s="236"/>
      <c r="ES110" s="236"/>
      <c r="ET110" s="236"/>
      <c r="EU110" s="236"/>
      <c r="EV110" s="236"/>
      <c r="EW110" s="236"/>
      <c r="EX110" s="236"/>
      <c r="EY110" s="236"/>
      <c r="EZ110" s="236"/>
      <c r="FA110" s="236"/>
      <c r="FB110" s="236"/>
      <c r="FC110" s="236"/>
      <c r="FD110" s="236"/>
      <c r="FE110" s="236"/>
      <c r="FF110" s="236"/>
      <c r="FG110" s="236"/>
      <c r="FH110" s="236"/>
      <c r="FI110" s="236"/>
      <c r="FJ110" s="236"/>
      <c r="FK110" s="236"/>
      <c r="FL110" s="236"/>
      <c r="FM110" s="236"/>
      <c r="FN110" s="236"/>
      <c r="FO110" s="236"/>
      <c r="FP110" s="236"/>
      <c r="FQ110" s="236"/>
      <c r="FR110" s="236"/>
      <c r="FS110" s="236"/>
      <c r="FT110" s="236"/>
      <c r="FU110" s="236"/>
      <c r="FV110" s="236"/>
      <c r="FW110" s="236"/>
      <c r="FX110" s="236"/>
      <c r="FY110" s="236"/>
      <c r="FZ110" s="236"/>
      <c r="GA110" s="236"/>
      <c r="GB110" s="236"/>
      <c r="GC110" s="236"/>
      <c r="GD110" s="236"/>
      <c r="GE110" s="236"/>
      <c r="GF110" s="53"/>
      <c r="GG110" s="53"/>
      <c r="GH110" s="53"/>
      <c r="GI110" s="53"/>
      <c r="GJ110" s="53"/>
      <c r="GK110" s="53"/>
      <c r="GL110" s="53"/>
      <c r="GM110" s="53"/>
    </row>
    <row r="111" spans="1:195" ht="12.75" hidden="1">
      <c r="A111" s="252"/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3"/>
      <c r="CC111" s="253"/>
      <c r="CD111" s="253"/>
      <c r="CE111" s="253"/>
      <c r="CF111" s="253"/>
      <c r="CG111" s="253"/>
      <c r="CH111" s="253"/>
      <c r="CI111" s="253"/>
      <c r="CJ111" s="253"/>
      <c r="CK111" s="253"/>
      <c r="CL111" s="253"/>
      <c r="CM111" s="253"/>
      <c r="CN111" s="253"/>
      <c r="CO111" s="253"/>
      <c r="CP111" s="253"/>
      <c r="CQ111" s="253"/>
      <c r="CR111" s="253"/>
      <c r="CS111" s="253"/>
      <c r="CT111" s="253"/>
      <c r="CU111" s="253"/>
      <c r="CV111" s="253"/>
      <c r="CW111" s="253"/>
      <c r="CX111" s="253"/>
      <c r="CY111" s="253"/>
      <c r="CZ111" s="253"/>
      <c r="DA111" s="253"/>
      <c r="DB111" s="253"/>
      <c r="DC111" s="253"/>
      <c r="DD111" s="253"/>
      <c r="DE111" s="253"/>
      <c r="DF111" s="253"/>
      <c r="DG111" s="253"/>
      <c r="DH111" s="253"/>
      <c r="DI111" s="253"/>
      <c r="DJ111" s="253"/>
      <c r="DK111" s="253"/>
      <c r="DL111" s="253"/>
      <c r="DM111" s="253"/>
      <c r="DN111" s="253"/>
      <c r="DO111" s="253"/>
      <c r="DP111" s="253"/>
      <c r="DQ111" s="253"/>
      <c r="DR111" s="253"/>
      <c r="DS111" s="253"/>
      <c r="DT111" s="253"/>
      <c r="DU111" s="253"/>
      <c r="DV111" s="253"/>
      <c r="DW111" s="253"/>
      <c r="DX111" s="253"/>
      <c r="DY111" s="253"/>
      <c r="DZ111" s="253"/>
      <c r="EA111" s="253"/>
      <c r="EB111" s="253"/>
      <c r="EC111" s="253"/>
      <c r="ED111" s="253"/>
      <c r="EE111" s="253"/>
      <c r="EF111" s="253"/>
      <c r="EG111" s="253"/>
      <c r="EH111" s="253"/>
      <c r="EI111" s="253"/>
      <c r="EJ111" s="253"/>
      <c r="EK111" s="253"/>
      <c r="EL111" s="253"/>
      <c r="EM111" s="253"/>
      <c r="EN111" s="253"/>
      <c r="EO111" s="253"/>
      <c r="EP111" s="253"/>
      <c r="EQ111" s="253"/>
      <c r="ER111" s="253"/>
      <c r="ES111" s="253"/>
      <c r="ET111" s="253"/>
      <c r="EU111" s="253"/>
      <c r="EV111" s="253"/>
      <c r="EW111" s="253"/>
      <c r="EX111" s="253"/>
      <c r="EY111" s="253"/>
      <c r="EZ111" s="253"/>
      <c r="FA111" s="253"/>
      <c r="FB111" s="253"/>
      <c r="FC111" s="253"/>
      <c r="FD111" s="253"/>
      <c r="FE111" s="253"/>
      <c r="FF111" s="253"/>
      <c r="FG111" s="253"/>
      <c r="FH111" s="253"/>
      <c r="FI111" s="253"/>
      <c r="FJ111" s="253"/>
      <c r="FK111" s="253"/>
      <c r="FL111" s="253"/>
      <c r="FM111" s="253"/>
      <c r="FN111" s="253"/>
      <c r="FO111" s="253"/>
      <c r="FP111" s="253"/>
      <c r="FQ111" s="253"/>
      <c r="FR111" s="253"/>
      <c r="FS111" s="253"/>
      <c r="FT111" s="253"/>
      <c r="FU111" s="253"/>
      <c r="FV111" s="253"/>
      <c r="FW111" s="253"/>
      <c r="FX111" s="253"/>
      <c r="FY111" s="253"/>
      <c r="FZ111" s="253"/>
      <c r="GA111" s="253"/>
      <c r="GB111" s="253"/>
      <c r="GC111" s="253"/>
      <c r="GD111" s="253"/>
      <c r="GE111" s="253"/>
      <c r="GF111" s="53"/>
      <c r="GG111" s="53"/>
      <c r="GH111" s="53"/>
      <c r="GI111" s="53"/>
      <c r="GJ111" s="53"/>
      <c r="GK111" s="53"/>
      <c r="GL111" s="53"/>
      <c r="GM111" s="53"/>
    </row>
    <row r="112" spans="1:195" ht="11.25" hidden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</row>
    <row r="113" spans="1:195" ht="11.25" hidden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</row>
    <row r="114" spans="1:195" ht="11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</row>
    <row r="115" spans="1:195" ht="11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3"/>
      <c r="FX115" s="53"/>
      <c r="FY115" s="53"/>
      <c r="FZ115" s="53"/>
      <c r="GA115" s="53"/>
      <c r="GB115" s="53"/>
      <c r="GC115" s="53"/>
      <c r="GD115" s="53"/>
      <c r="GE115" s="53"/>
      <c r="GF115" s="53"/>
      <c r="GG115" s="53"/>
      <c r="GH115" s="53"/>
      <c r="GI115" s="53"/>
      <c r="GJ115" s="53"/>
      <c r="GK115" s="53"/>
      <c r="GL115" s="53"/>
      <c r="GM115" s="53"/>
    </row>
    <row r="116" spans="1:195" ht="11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/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3"/>
      <c r="FX116" s="53"/>
      <c r="FY116" s="53"/>
      <c r="FZ116" s="53"/>
      <c r="GA116" s="53"/>
      <c r="GB116" s="53"/>
      <c r="GC116" s="53"/>
      <c r="GD116" s="53"/>
      <c r="GE116" s="53"/>
      <c r="GF116" s="53"/>
      <c r="GG116" s="53"/>
      <c r="GH116" s="53"/>
      <c r="GI116" s="53"/>
      <c r="GJ116" s="53"/>
      <c r="GK116" s="53"/>
      <c r="GL116" s="53"/>
      <c r="GM116" s="53"/>
    </row>
    <row r="117" spans="1:195" ht="11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3"/>
      <c r="FL117" s="53"/>
      <c r="FM117" s="53"/>
      <c r="FN117" s="53"/>
      <c r="FO117" s="53"/>
      <c r="FP117" s="53"/>
      <c r="FQ117" s="53"/>
      <c r="FR117" s="53"/>
      <c r="FS117" s="53"/>
      <c r="FT117" s="53"/>
      <c r="FU117" s="53"/>
      <c r="FV117" s="53"/>
      <c r="FW117" s="53"/>
      <c r="FX117" s="53"/>
      <c r="FY117" s="53"/>
      <c r="FZ117" s="53"/>
      <c r="GA117" s="53"/>
      <c r="GB117" s="53"/>
      <c r="GC117" s="53"/>
      <c r="GD117" s="53"/>
      <c r="GE117" s="53"/>
      <c r="GF117" s="53"/>
      <c r="GG117" s="53"/>
      <c r="GH117" s="53"/>
      <c r="GI117" s="53"/>
      <c r="GJ117" s="53"/>
      <c r="GK117" s="53"/>
      <c r="GL117" s="53"/>
      <c r="GM117" s="53"/>
    </row>
    <row r="118" spans="1:195" ht="11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  <c r="GB118" s="53"/>
      <c r="GC118" s="53"/>
      <c r="GD118" s="53"/>
      <c r="GE118" s="53"/>
      <c r="GF118" s="53"/>
      <c r="GG118" s="53"/>
      <c r="GH118" s="53"/>
      <c r="GI118" s="53"/>
      <c r="GJ118" s="53"/>
      <c r="GK118" s="53"/>
      <c r="GL118" s="53"/>
      <c r="GM118" s="53"/>
    </row>
    <row r="119" spans="1:195" ht="11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3"/>
      <c r="FX119" s="53"/>
      <c r="FY119" s="53"/>
      <c r="FZ119" s="53"/>
      <c r="GA119" s="53"/>
      <c r="GB119" s="53"/>
      <c r="GC119" s="53"/>
      <c r="GD119" s="53"/>
      <c r="GE119" s="53"/>
      <c r="GF119" s="53"/>
      <c r="GG119" s="53"/>
      <c r="GH119" s="53"/>
      <c r="GI119" s="53"/>
      <c r="GJ119" s="53"/>
      <c r="GK119" s="53"/>
      <c r="GL119" s="53"/>
      <c r="GM119" s="53"/>
    </row>
    <row r="120" spans="1:195" ht="11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53"/>
      <c r="GL120" s="53"/>
      <c r="GM120" s="53"/>
    </row>
    <row r="121" spans="1:195" ht="11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/>
      <c r="GB121" s="53"/>
      <c r="GC121" s="53"/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</row>
    <row r="122" spans="1:195" ht="11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/>
      <c r="GL122" s="53"/>
      <c r="GM122" s="53"/>
    </row>
    <row r="123" spans="1:195" ht="11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</row>
    <row r="124" spans="1:195" ht="11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/>
      <c r="GL124" s="53"/>
      <c r="GM124" s="53"/>
    </row>
    <row r="125" spans="1:195" ht="11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53"/>
      <c r="GL125" s="53"/>
      <c r="GM125" s="53"/>
    </row>
    <row r="126" spans="1:195" ht="11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</row>
    <row r="127" spans="1:195" ht="11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53"/>
      <c r="FK127" s="53"/>
      <c r="FL127" s="53"/>
      <c r="FM127" s="53"/>
      <c r="FN127" s="53"/>
      <c r="FO127" s="53"/>
      <c r="FP127" s="53"/>
      <c r="FQ127" s="53"/>
      <c r="FR127" s="53"/>
      <c r="FS127" s="53"/>
      <c r="FT127" s="53"/>
      <c r="FU127" s="53"/>
      <c r="FV127" s="53"/>
      <c r="FW127" s="53"/>
      <c r="FX127" s="53"/>
      <c r="FY127" s="53"/>
      <c r="FZ127" s="53"/>
      <c r="GA127" s="53"/>
      <c r="GB127" s="53"/>
      <c r="GC127" s="53"/>
      <c r="GD127" s="53"/>
      <c r="GE127" s="53"/>
      <c r="GF127" s="53"/>
      <c r="GG127" s="53"/>
      <c r="GH127" s="53"/>
      <c r="GI127" s="53"/>
      <c r="GJ127" s="53"/>
      <c r="GK127" s="53"/>
      <c r="GL127" s="53"/>
      <c r="GM127" s="53"/>
    </row>
    <row r="128" spans="1:195" ht="11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/>
      <c r="FK128" s="53"/>
      <c r="FL128" s="53"/>
      <c r="FM128" s="53"/>
      <c r="FN128" s="53"/>
      <c r="FO128" s="53"/>
      <c r="FP128" s="53"/>
      <c r="FQ128" s="53"/>
      <c r="FR128" s="53"/>
      <c r="FS128" s="53"/>
      <c r="FT128" s="53"/>
      <c r="FU128" s="53"/>
      <c r="FV128" s="53"/>
      <c r="FW128" s="53"/>
      <c r="FX128" s="53"/>
      <c r="FY128" s="53"/>
      <c r="FZ128" s="53"/>
      <c r="GA128" s="53"/>
      <c r="GB128" s="53"/>
      <c r="GC128" s="53"/>
      <c r="GD128" s="53"/>
      <c r="GE128" s="53"/>
      <c r="GF128" s="53"/>
      <c r="GG128" s="53"/>
      <c r="GH128" s="53"/>
      <c r="GI128" s="53"/>
      <c r="GJ128" s="53"/>
      <c r="GK128" s="53"/>
      <c r="GL128" s="53"/>
      <c r="GM128" s="53"/>
    </row>
    <row r="129" spans="1:195" ht="11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</row>
    <row r="130" spans="1:195" ht="11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</row>
    <row r="131" spans="1:195" ht="11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3"/>
      <c r="DX131" s="53"/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53"/>
      <c r="EL131" s="53"/>
      <c r="EM131" s="53"/>
      <c r="EN131" s="53"/>
      <c r="EO131" s="53"/>
      <c r="EP131" s="53"/>
      <c r="EQ131" s="53"/>
      <c r="ER131" s="53"/>
      <c r="ES131" s="53"/>
      <c r="ET131" s="53"/>
      <c r="EU131" s="53"/>
      <c r="EV131" s="53"/>
      <c r="EW131" s="53"/>
      <c r="EX131" s="53"/>
      <c r="EY131" s="53"/>
      <c r="EZ131" s="53"/>
      <c r="FA131" s="53"/>
      <c r="FB131" s="53"/>
      <c r="FC131" s="53"/>
      <c r="FD131" s="53"/>
      <c r="FE131" s="53"/>
      <c r="FF131" s="53"/>
      <c r="FG131" s="53"/>
      <c r="FH131" s="53"/>
      <c r="FI131" s="53"/>
      <c r="FJ131" s="53"/>
      <c r="FK131" s="53"/>
      <c r="FL131" s="53"/>
      <c r="FM131" s="53"/>
      <c r="FN131" s="53"/>
      <c r="FO131" s="53"/>
      <c r="FP131" s="53"/>
      <c r="FQ131" s="53"/>
      <c r="FR131" s="53"/>
      <c r="FS131" s="53"/>
      <c r="FT131" s="53"/>
      <c r="FU131" s="53"/>
      <c r="FV131" s="53"/>
      <c r="FW131" s="53"/>
      <c r="FX131" s="53"/>
      <c r="FY131" s="53"/>
      <c r="FZ131" s="53"/>
      <c r="GA131" s="53"/>
      <c r="GB131" s="53"/>
      <c r="GC131" s="53"/>
      <c r="GD131" s="53"/>
      <c r="GE131" s="53"/>
      <c r="GF131" s="53"/>
      <c r="GG131" s="53"/>
      <c r="GH131" s="53"/>
      <c r="GI131" s="53"/>
      <c r="GJ131" s="53"/>
      <c r="GK131" s="53"/>
      <c r="GL131" s="53"/>
      <c r="GM131" s="53"/>
    </row>
    <row r="132" spans="1:195" ht="11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</row>
    <row r="133" spans="1:195" ht="11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/>
      <c r="GL133" s="53"/>
      <c r="GM133" s="53"/>
    </row>
    <row r="134" spans="1:195" ht="11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/>
      <c r="GL134" s="53"/>
      <c r="GM134" s="53"/>
    </row>
    <row r="135" spans="1:195" ht="11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  <c r="GB135" s="53"/>
      <c r="GC135" s="53"/>
      <c r="GD135" s="53"/>
      <c r="GE135" s="53"/>
      <c r="GF135" s="53"/>
      <c r="GG135" s="53"/>
      <c r="GH135" s="53"/>
      <c r="GI135" s="53"/>
      <c r="GJ135" s="53"/>
      <c r="GK135" s="53"/>
      <c r="GL135" s="53"/>
      <c r="GM135" s="53"/>
    </row>
    <row r="136" spans="1:195" ht="11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3"/>
      <c r="FU136" s="53"/>
      <c r="FV136" s="53"/>
      <c r="FW136" s="53"/>
      <c r="FX136" s="53"/>
      <c r="FY136" s="53"/>
      <c r="FZ136" s="53"/>
      <c r="GA136" s="53"/>
      <c r="GB136" s="53"/>
      <c r="GC136" s="53"/>
      <c r="GD136" s="53"/>
      <c r="GE136" s="53"/>
      <c r="GF136" s="53"/>
      <c r="GG136" s="53"/>
      <c r="GH136" s="53"/>
      <c r="GI136" s="53"/>
      <c r="GJ136" s="53"/>
      <c r="GK136" s="53"/>
      <c r="GL136" s="53"/>
      <c r="GM136" s="53"/>
    </row>
    <row r="137" spans="1:195" ht="11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</row>
    <row r="138" spans="1:195" ht="11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</row>
    <row r="139" spans="1:195" ht="11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</row>
    <row r="140" spans="1:195" ht="11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53"/>
      <c r="GL140" s="53"/>
      <c r="GM140" s="53"/>
    </row>
    <row r="141" spans="1:195" ht="11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/>
      <c r="EC141" s="53"/>
      <c r="ED141" s="53"/>
      <c r="EE141" s="53"/>
      <c r="EF141" s="53"/>
      <c r="EG141" s="53"/>
      <c r="EH141" s="53"/>
      <c r="EI141" s="53"/>
      <c r="EJ141" s="53"/>
      <c r="EK141" s="53"/>
      <c r="EL141" s="53"/>
      <c r="EM141" s="53"/>
      <c r="EN141" s="53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/>
      <c r="FG141" s="53"/>
      <c r="FH141" s="53"/>
      <c r="FI141" s="53"/>
      <c r="FJ141" s="53"/>
      <c r="FK141" s="53"/>
      <c r="FL141" s="53"/>
      <c r="FM141" s="53"/>
      <c r="FN141" s="53"/>
      <c r="FO141" s="53"/>
      <c r="FP141" s="53"/>
      <c r="FQ141" s="53"/>
      <c r="FR141" s="53"/>
      <c r="FS141" s="53"/>
      <c r="FT141" s="53"/>
      <c r="FU141" s="53"/>
      <c r="FV141" s="53"/>
      <c r="FW141" s="53"/>
      <c r="FX141" s="53"/>
      <c r="FY141" s="53"/>
      <c r="FZ141" s="53"/>
      <c r="GA141" s="53"/>
      <c r="GB141" s="53"/>
      <c r="GC141" s="53"/>
      <c r="GD141" s="53"/>
      <c r="GE141" s="53"/>
      <c r="GF141" s="53"/>
      <c r="GG141" s="53"/>
      <c r="GH141" s="53"/>
      <c r="GI141" s="53"/>
      <c r="GJ141" s="53"/>
      <c r="GK141" s="53"/>
      <c r="GL141" s="53"/>
      <c r="GM141" s="53"/>
    </row>
    <row r="142" spans="1:195" ht="11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  <c r="FH142" s="53"/>
      <c r="FI142" s="53"/>
      <c r="FJ142" s="53"/>
      <c r="FK142" s="53"/>
      <c r="FL142" s="53"/>
      <c r="FM142" s="53"/>
      <c r="FN142" s="53"/>
      <c r="FO142" s="53"/>
      <c r="FP142" s="53"/>
      <c r="FQ142" s="53"/>
      <c r="FR142" s="53"/>
      <c r="FS142" s="53"/>
      <c r="FT142" s="53"/>
      <c r="FU142" s="53"/>
      <c r="FV142" s="53"/>
      <c r="FW142" s="53"/>
      <c r="FX142" s="53"/>
      <c r="FY142" s="53"/>
      <c r="FZ142" s="53"/>
      <c r="GA142" s="53"/>
      <c r="GB142" s="53"/>
      <c r="GC142" s="53"/>
      <c r="GD142" s="53"/>
      <c r="GE142" s="53"/>
      <c r="GF142" s="53"/>
      <c r="GG142" s="53"/>
      <c r="GH142" s="53"/>
      <c r="GI142" s="53"/>
      <c r="GJ142" s="53"/>
      <c r="GK142" s="53"/>
      <c r="GL142" s="53"/>
      <c r="GM142" s="53"/>
    </row>
    <row r="143" spans="1:195" ht="11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53"/>
      <c r="GL143" s="53"/>
      <c r="GM143" s="53"/>
    </row>
    <row r="144" spans="1:195" ht="11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3"/>
      <c r="DX144" s="53"/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  <c r="GB144" s="53"/>
      <c r="GC144" s="53"/>
      <c r="GD144" s="53"/>
      <c r="GE144" s="53"/>
      <c r="GF144" s="53"/>
      <c r="GG144" s="53"/>
      <c r="GH144" s="53"/>
      <c r="GI144" s="53"/>
      <c r="GJ144" s="53"/>
      <c r="GK144" s="53"/>
      <c r="GL144" s="53"/>
      <c r="GM144" s="53"/>
    </row>
    <row r="145" spans="1:195" ht="11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3"/>
      <c r="GD145" s="53"/>
      <c r="GE145" s="53"/>
      <c r="GF145" s="53"/>
      <c r="GG145" s="53"/>
      <c r="GH145" s="53"/>
      <c r="GI145" s="53"/>
      <c r="GJ145" s="53"/>
      <c r="GK145" s="53"/>
      <c r="GL145" s="53"/>
      <c r="GM145" s="53"/>
    </row>
    <row r="146" spans="1:195" ht="11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</row>
    <row r="147" spans="1:195" ht="11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3"/>
      <c r="GD147" s="53"/>
      <c r="GE147" s="53"/>
      <c r="GF147" s="53"/>
      <c r="GG147" s="53"/>
      <c r="GH147" s="53"/>
      <c r="GI147" s="53"/>
      <c r="GJ147" s="53"/>
      <c r="GK147" s="53"/>
      <c r="GL147" s="53"/>
      <c r="GM147" s="53"/>
    </row>
    <row r="148" spans="1:195" ht="11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3"/>
      <c r="FU148" s="53"/>
      <c r="FV148" s="53"/>
      <c r="FW148" s="53"/>
      <c r="FX148" s="53"/>
      <c r="FY148" s="53"/>
      <c r="FZ148" s="53"/>
      <c r="GA148" s="53"/>
      <c r="GB148" s="53"/>
      <c r="GC148" s="53"/>
      <c r="GD148" s="53"/>
      <c r="GE148" s="53"/>
      <c r="GF148" s="53"/>
      <c r="GG148" s="53"/>
      <c r="GH148" s="53"/>
      <c r="GI148" s="53"/>
      <c r="GJ148" s="53"/>
      <c r="GK148" s="53"/>
      <c r="GL148" s="53"/>
      <c r="GM148" s="53"/>
    </row>
    <row r="149" spans="1:195" ht="11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  <c r="GB149" s="53"/>
      <c r="GC149" s="53"/>
      <c r="GD149" s="53"/>
      <c r="GE149" s="53"/>
      <c r="GF149" s="53"/>
      <c r="GG149" s="53"/>
      <c r="GH149" s="53"/>
      <c r="GI149" s="53"/>
      <c r="GJ149" s="53"/>
      <c r="GK149" s="53"/>
      <c r="GL149" s="53"/>
      <c r="GM149" s="53"/>
    </row>
    <row r="150" spans="1:195" ht="11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</row>
    <row r="151" spans="1:195" ht="11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</row>
    <row r="152" spans="1:195" ht="11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</row>
    <row r="153" spans="1:195" ht="11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</row>
    <row r="154" spans="1:195" ht="11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</row>
    <row r="155" spans="1:195" ht="11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</row>
    <row r="156" spans="1:195" ht="11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</row>
    <row r="157" spans="1:195" ht="11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</row>
    <row r="158" spans="1:195" ht="11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</row>
    <row r="159" spans="1:195" ht="11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</row>
    <row r="160" spans="1:195" ht="11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</row>
    <row r="161" spans="1:195" ht="11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</row>
    <row r="162" spans="1:195" ht="11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</row>
    <row r="163" spans="1:195" ht="11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</row>
    <row r="164" spans="1:195" ht="11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</row>
    <row r="165" spans="1:195" ht="11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</row>
    <row r="166" spans="1:195" ht="11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</row>
    <row r="167" spans="1:195" ht="11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</row>
    <row r="168" spans="1:195" ht="11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</row>
    <row r="169" spans="1:195" ht="11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</row>
    <row r="170" spans="1:195" ht="11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</row>
    <row r="171" spans="1:195" ht="11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</row>
    <row r="172" spans="1:195" ht="11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</row>
    <row r="173" spans="1:195" ht="11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</row>
    <row r="174" spans="1:195" ht="11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</row>
    <row r="175" spans="1:195" ht="11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</row>
    <row r="176" spans="1:195" ht="11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</row>
    <row r="177" spans="1:195" ht="11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</row>
    <row r="178" spans="1:195" ht="11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</row>
    <row r="179" spans="1:195" ht="11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</row>
    <row r="180" spans="1:195" ht="11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</row>
    <row r="181" spans="1:195" ht="11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</row>
    <row r="182" spans="1:195" ht="11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</row>
    <row r="183" spans="1:195" ht="11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</row>
    <row r="184" spans="1:195" ht="11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</row>
    <row r="185" spans="1:195" ht="11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</row>
    <row r="186" spans="1:195" ht="11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</row>
    <row r="187" spans="1:195" ht="11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</row>
    <row r="188" spans="1:195" ht="11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</row>
    <row r="189" spans="1:195" ht="11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</row>
    <row r="190" spans="1:195" ht="11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</row>
    <row r="191" spans="1:195" ht="11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</row>
    <row r="192" spans="1:195" ht="11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</row>
    <row r="193" spans="1:195" ht="11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</row>
    <row r="194" spans="1:195" ht="11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</row>
    <row r="195" spans="1:195" ht="11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3"/>
      <c r="GD195" s="53"/>
      <c r="GE195" s="53"/>
      <c r="GF195" s="53"/>
      <c r="GG195" s="53"/>
      <c r="GH195" s="53"/>
      <c r="GI195" s="53"/>
      <c r="GJ195" s="53"/>
      <c r="GK195" s="53"/>
      <c r="GL195" s="53"/>
      <c r="GM195" s="53"/>
    </row>
    <row r="196" spans="1:195" ht="11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</row>
    <row r="197" spans="1:195" ht="11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</row>
    <row r="198" spans="1:195" ht="11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</row>
    <row r="199" spans="1:195" ht="11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</row>
    <row r="200" spans="1:195" ht="11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</row>
    <row r="201" spans="1:195" ht="11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</row>
    <row r="202" spans="1:195" ht="11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  <c r="GB202" s="53"/>
      <c r="GC202" s="53"/>
      <c r="GD202" s="53"/>
      <c r="GE202" s="53"/>
      <c r="GF202" s="53"/>
      <c r="GG202" s="53"/>
      <c r="GH202" s="53"/>
      <c r="GI202" s="53"/>
      <c r="GJ202" s="53"/>
      <c r="GK202" s="53"/>
      <c r="GL202" s="53"/>
      <c r="GM202" s="53"/>
    </row>
    <row r="203" spans="1:195" ht="11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  <c r="GB203" s="53"/>
      <c r="GC203" s="53"/>
      <c r="GD203" s="53"/>
      <c r="GE203" s="53"/>
      <c r="GF203" s="53"/>
      <c r="GG203" s="53"/>
      <c r="GH203" s="53"/>
      <c r="GI203" s="53"/>
      <c r="GJ203" s="53"/>
      <c r="GK203" s="53"/>
      <c r="GL203" s="53"/>
      <c r="GM203" s="53"/>
    </row>
    <row r="204" spans="1:195" ht="11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</row>
    <row r="205" spans="1:195" ht="11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</row>
    <row r="206" spans="1:195" ht="11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  <c r="DS206" s="53"/>
      <c r="DT206" s="53"/>
      <c r="DU206" s="53"/>
      <c r="DV206" s="53"/>
      <c r="DW206" s="53"/>
      <c r="DX206" s="53"/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/>
      <c r="EL206" s="53"/>
      <c r="EM206" s="53"/>
      <c r="EN206" s="53"/>
      <c r="EO206" s="53"/>
      <c r="EP206" s="53"/>
      <c r="EQ206" s="53"/>
      <c r="ER206" s="53"/>
      <c r="ES206" s="53"/>
      <c r="ET206" s="53"/>
      <c r="EU206" s="53"/>
      <c r="EV206" s="53"/>
      <c r="EW206" s="53"/>
      <c r="EX206" s="53"/>
      <c r="EY206" s="53"/>
      <c r="EZ206" s="53"/>
      <c r="FA206" s="53"/>
      <c r="FB206" s="53"/>
      <c r="FC206" s="53"/>
      <c r="FD206" s="53"/>
      <c r="FE206" s="53"/>
      <c r="FF206" s="53"/>
      <c r="FG206" s="53"/>
      <c r="FH206" s="53"/>
      <c r="FI206" s="53"/>
      <c r="FJ206" s="53"/>
      <c r="FK206" s="53"/>
      <c r="FL206" s="53"/>
      <c r="FM206" s="53"/>
      <c r="FN206" s="53"/>
      <c r="FO206" s="53"/>
      <c r="FP206" s="53"/>
      <c r="FQ206" s="53"/>
      <c r="FR206" s="53"/>
      <c r="FS206" s="53"/>
      <c r="FT206" s="53"/>
      <c r="FU206" s="53"/>
      <c r="FV206" s="53"/>
      <c r="FW206" s="53"/>
      <c r="FX206" s="53"/>
      <c r="FY206" s="53"/>
      <c r="FZ206" s="53"/>
      <c r="GA206" s="53"/>
      <c r="GB206" s="53"/>
      <c r="GC206" s="53"/>
      <c r="GD206" s="53"/>
      <c r="GE206" s="53"/>
      <c r="GF206" s="53"/>
      <c r="GG206" s="53"/>
      <c r="GH206" s="53"/>
      <c r="GI206" s="53"/>
      <c r="GJ206" s="53"/>
      <c r="GK206" s="53"/>
      <c r="GL206" s="53"/>
      <c r="GM206" s="53"/>
    </row>
    <row r="207" spans="1:195" ht="11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</row>
    <row r="208" spans="1:195" ht="11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  <c r="FW208" s="53"/>
      <c r="FX208" s="53"/>
      <c r="FY208" s="53"/>
      <c r="FZ208" s="53"/>
      <c r="GA208" s="53"/>
      <c r="GB208" s="53"/>
      <c r="GC208" s="53"/>
      <c r="GD208" s="53"/>
      <c r="GE208" s="53"/>
      <c r="GF208" s="53"/>
      <c r="GG208" s="53"/>
      <c r="GH208" s="53"/>
      <c r="GI208" s="53"/>
      <c r="GJ208" s="53"/>
      <c r="GK208" s="53"/>
      <c r="GL208" s="53"/>
      <c r="GM208" s="53"/>
    </row>
    <row r="209" spans="1:195" ht="11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3"/>
      <c r="GF209" s="53"/>
      <c r="GG209" s="53"/>
      <c r="GH209" s="53"/>
      <c r="GI209" s="53"/>
      <c r="GJ209" s="53"/>
      <c r="GK209" s="53"/>
      <c r="GL209" s="53"/>
      <c r="GM209" s="53"/>
    </row>
    <row r="210" spans="1:195" ht="11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/>
      <c r="GL210" s="53"/>
      <c r="GM210" s="53"/>
    </row>
    <row r="211" spans="1:195" ht="11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53"/>
      <c r="FZ211" s="53"/>
      <c r="GA211" s="53"/>
      <c r="GB211" s="53"/>
      <c r="GC211" s="53"/>
      <c r="GD211" s="53"/>
      <c r="GE211" s="53"/>
      <c r="GF211" s="53"/>
      <c r="GG211" s="53"/>
      <c r="GH211" s="53"/>
      <c r="GI211" s="53"/>
      <c r="GJ211" s="53"/>
      <c r="GK211" s="53"/>
      <c r="GL211" s="53"/>
      <c r="GM211" s="53"/>
    </row>
    <row r="212" spans="1:195" ht="11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  <c r="GB212" s="53"/>
      <c r="GC212" s="53"/>
      <c r="GD212" s="53"/>
      <c r="GE212" s="53"/>
      <c r="GF212" s="53"/>
      <c r="GG212" s="53"/>
      <c r="GH212" s="53"/>
      <c r="GI212" s="53"/>
      <c r="GJ212" s="53"/>
      <c r="GK212" s="53"/>
      <c r="GL212" s="53"/>
      <c r="GM212" s="53"/>
    </row>
    <row r="213" spans="1:195" ht="11.2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  <c r="GB213" s="53"/>
      <c r="GC213" s="53"/>
      <c r="GD213" s="53"/>
      <c r="GE213" s="53"/>
      <c r="GF213" s="53"/>
      <c r="GG213" s="53"/>
      <c r="GH213" s="53"/>
      <c r="GI213" s="53"/>
      <c r="GJ213" s="53"/>
      <c r="GK213" s="53"/>
      <c r="GL213" s="53"/>
      <c r="GM213" s="53"/>
    </row>
    <row r="214" spans="1:195" ht="11.2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/>
      <c r="GL214" s="53"/>
      <c r="GM214" s="53"/>
    </row>
    <row r="215" spans="1:195" ht="11.2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</row>
    <row r="216" spans="1:195" ht="11.2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</row>
    <row r="217" spans="1:195" ht="11.2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/>
      <c r="GL217" s="53"/>
      <c r="GM217" s="53"/>
    </row>
    <row r="218" spans="1:195" ht="11.2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</row>
    <row r="219" spans="1:195" ht="11.2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</row>
    <row r="220" spans="1:195" ht="11.2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</row>
    <row r="221" spans="1:195" ht="11.2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</row>
    <row r="222" spans="1:195" ht="11.2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</row>
    <row r="223" spans="1:195" ht="11.2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</row>
    <row r="224" spans="1:195" ht="11.2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</row>
    <row r="225" spans="1:195" ht="11.2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/>
      <c r="GL225" s="53"/>
      <c r="GM225" s="53"/>
    </row>
    <row r="226" spans="1:195" ht="11.2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</row>
    <row r="227" spans="1:195" ht="11.2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3"/>
      <c r="GF227" s="53"/>
      <c r="GG227" s="53"/>
      <c r="GH227" s="53"/>
      <c r="GI227" s="53"/>
      <c r="GJ227" s="53"/>
      <c r="GK227" s="53"/>
      <c r="GL227" s="53"/>
      <c r="GM227" s="53"/>
    </row>
    <row r="228" spans="1:195" ht="11.2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/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/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53"/>
      <c r="EY228" s="53"/>
      <c r="EZ228" s="53"/>
      <c r="FA228" s="53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3"/>
      <c r="FU228" s="53"/>
      <c r="FV228" s="53"/>
      <c r="FW228" s="53"/>
      <c r="FX228" s="53"/>
      <c r="FY228" s="53"/>
      <c r="FZ228" s="53"/>
      <c r="GA228" s="53"/>
      <c r="GB228" s="53"/>
      <c r="GC228" s="53"/>
      <c r="GD228" s="53"/>
      <c r="GE228" s="53"/>
      <c r="GF228" s="53"/>
      <c r="GG228" s="53"/>
      <c r="GH228" s="53"/>
      <c r="GI228" s="53"/>
      <c r="GJ228" s="53"/>
      <c r="GK228" s="53"/>
      <c r="GL228" s="53"/>
      <c r="GM228" s="53"/>
    </row>
    <row r="229" spans="1:195" ht="11.2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53"/>
      <c r="EY229" s="53"/>
      <c r="EZ229" s="53"/>
      <c r="FA229" s="53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  <c r="GB229" s="53"/>
      <c r="GC229" s="53"/>
      <c r="GD229" s="53"/>
      <c r="GE229" s="53"/>
      <c r="GF229" s="53"/>
      <c r="GG229" s="53"/>
      <c r="GH229" s="53"/>
      <c r="GI229" s="53"/>
      <c r="GJ229" s="53"/>
      <c r="GK229" s="53"/>
      <c r="GL229" s="53"/>
      <c r="GM229" s="53"/>
    </row>
    <row r="230" spans="1:195" ht="11.2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3"/>
      <c r="FU230" s="53"/>
      <c r="FV230" s="53"/>
      <c r="FW230" s="53"/>
      <c r="FX230" s="53"/>
      <c r="FY230" s="53"/>
      <c r="FZ230" s="53"/>
      <c r="GA230" s="53"/>
      <c r="GB230" s="53"/>
      <c r="GC230" s="53"/>
      <c r="GD230" s="53"/>
      <c r="GE230" s="53"/>
      <c r="GF230" s="53"/>
      <c r="GG230" s="53"/>
      <c r="GH230" s="53"/>
      <c r="GI230" s="53"/>
      <c r="GJ230" s="53"/>
      <c r="GK230" s="53"/>
      <c r="GL230" s="53"/>
      <c r="GM230" s="53"/>
    </row>
    <row r="231" spans="1:195" ht="11.2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/>
      <c r="EL231" s="53"/>
      <c r="EM231" s="53"/>
      <c r="EN231" s="53"/>
      <c r="EO231" s="53"/>
      <c r="EP231" s="53"/>
      <c r="EQ231" s="53"/>
      <c r="ER231" s="53"/>
      <c r="ES231" s="53"/>
      <c r="ET231" s="53"/>
      <c r="EU231" s="53"/>
      <c r="EV231" s="53"/>
      <c r="EW231" s="53"/>
      <c r="EX231" s="53"/>
      <c r="EY231" s="53"/>
      <c r="EZ231" s="53"/>
      <c r="FA231" s="53"/>
      <c r="FB231" s="53"/>
      <c r="FC231" s="53"/>
      <c r="FD231" s="53"/>
      <c r="FE231" s="53"/>
      <c r="FF231" s="53"/>
      <c r="FG231" s="53"/>
      <c r="FH231" s="53"/>
      <c r="FI231" s="53"/>
      <c r="FJ231" s="53"/>
      <c r="FK231" s="53"/>
      <c r="FL231" s="53"/>
      <c r="FM231" s="53"/>
      <c r="FN231" s="53"/>
      <c r="FO231" s="53"/>
      <c r="FP231" s="53"/>
      <c r="FQ231" s="53"/>
      <c r="FR231" s="53"/>
      <c r="FS231" s="53"/>
      <c r="FT231" s="53"/>
      <c r="FU231" s="53"/>
      <c r="FV231" s="53"/>
      <c r="FW231" s="53"/>
      <c r="FX231" s="53"/>
      <c r="FY231" s="53"/>
      <c r="FZ231" s="53"/>
      <c r="GA231" s="53"/>
      <c r="GB231" s="53"/>
      <c r="GC231" s="53"/>
      <c r="GD231" s="53"/>
      <c r="GE231" s="53"/>
      <c r="GF231" s="53"/>
      <c r="GG231" s="53"/>
      <c r="GH231" s="53"/>
      <c r="GI231" s="53"/>
      <c r="GJ231" s="53"/>
      <c r="GK231" s="53"/>
      <c r="GL231" s="53"/>
      <c r="GM231" s="53"/>
    </row>
    <row r="232" spans="1:195" ht="11.2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  <c r="DF232" s="53"/>
      <c r="DG232" s="53"/>
      <c r="DH232" s="53"/>
      <c r="DI232" s="53"/>
      <c r="DJ232" s="53"/>
      <c r="DK232" s="53"/>
      <c r="DL232" s="53"/>
      <c r="DM232" s="53"/>
      <c r="DN232" s="53"/>
      <c r="DO232" s="53"/>
      <c r="DP232" s="53"/>
      <c r="DQ232" s="53"/>
      <c r="DR232" s="53"/>
      <c r="DS232" s="53"/>
      <c r="DT232" s="53"/>
      <c r="DU232" s="53"/>
      <c r="DV232" s="53"/>
      <c r="DW232" s="53"/>
      <c r="DX232" s="53"/>
      <c r="DY232" s="53"/>
      <c r="DZ232" s="53"/>
      <c r="EA232" s="53"/>
      <c r="EB232" s="53"/>
      <c r="EC232" s="53"/>
      <c r="ED232" s="53"/>
      <c r="EE232" s="53"/>
      <c r="EF232" s="53"/>
      <c r="EG232" s="53"/>
      <c r="EH232" s="53"/>
      <c r="EI232" s="53"/>
      <c r="EJ232" s="53"/>
      <c r="EK232" s="53"/>
      <c r="EL232" s="53"/>
      <c r="EM232" s="53"/>
      <c r="EN232" s="53"/>
      <c r="EO232" s="53"/>
      <c r="EP232" s="53"/>
      <c r="EQ232" s="53"/>
      <c r="ER232" s="53"/>
      <c r="ES232" s="53"/>
      <c r="ET232" s="53"/>
      <c r="EU232" s="53"/>
      <c r="EV232" s="53"/>
      <c r="EW232" s="53"/>
      <c r="EX232" s="53"/>
      <c r="EY232" s="53"/>
      <c r="EZ232" s="53"/>
      <c r="FA232" s="53"/>
      <c r="FB232" s="53"/>
      <c r="FC232" s="53"/>
      <c r="FD232" s="53"/>
      <c r="FE232" s="53"/>
      <c r="FF232" s="53"/>
      <c r="FG232" s="53"/>
      <c r="FH232" s="53"/>
      <c r="FI232" s="53"/>
      <c r="FJ232" s="53"/>
      <c r="FK232" s="53"/>
      <c r="FL232" s="53"/>
      <c r="FM232" s="53"/>
      <c r="FN232" s="53"/>
      <c r="FO232" s="53"/>
      <c r="FP232" s="53"/>
      <c r="FQ232" s="53"/>
      <c r="FR232" s="53"/>
      <c r="FS232" s="53"/>
      <c r="FT232" s="53"/>
      <c r="FU232" s="53"/>
      <c r="FV232" s="53"/>
      <c r="FW232" s="53"/>
      <c r="FX232" s="53"/>
      <c r="FY232" s="53"/>
      <c r="FZ232" s="53"/>
      <c r="GA232" s="53"/>
      <c r="GB232" s="53"/>
      <c r="GC232" s="53"/>
      <c r="GD232" s="53"/>
      <c r="GE232" s="53"/>
      <c r="GF232" s="53"/>
      <c r="GG232" s="53"/>
      <c r="GH232" s="53"/>
      <c r="GI232" s="53"/>
      <c r="GJ232" s="53"/>
      <c r="GK232" s="53"/>
      <c r="GL232" s="53"/>
      <c r="GM232" s="53"/>
    </row>
    <row r="233" spans="1:195" ht="11.2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53"/>
      <c r="FG233" s="53"/>
      <c r="FH233" s="53"/>
      <c r="FI233" s="53"/>
      <c r="FJ233" s="53"/>
      <c r="FK233" s="53"/>
      <c r="FL233" s="53"/>
      <c r="FM233" s="53"/>
      <c r="FN233" s="53"/>
      <c r="FO233" s="53"/>
      <c r="FP233" s="53"/>
      <c r="FQ233" s="53"/>
      <c r="FR233" s="53"/>
      <c r="FS233" s="53"/>
      <c r="FT233" s="53"/>
      <c r="FU233" s="53"/>
      <c r="FV233" s="53"/>
      <c r="FW233" s="53"/>
      <c r="FX233" s="53"/>
      <c r="FY233" s="53"/>
      <c r="FZ233" s="53"/>
      <c r="GA233" s="53"/>
      <c r="GB233" s="53"/>
      <c r="GC233" s="53"/>
      <c r="GD233" s="53"/>
      <c r="GE233" s="53"/>
      <c r="GF233" s="53"/>
      <c r="GG233" s="53"/>
      <c r="GH233" s="53"/>
      <c r="GI233" s="53"/>
      <c r="GJ233" s="53"/>
      <c r="GK233" s="53"/>
      <c r="GL233" s="53"/>
      <c r="GM233" s="53"/>
    </row>
    <row r="234" spans="1:195" ht="11.2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  <c r="DP234" s="53"/>
      <c r="DQ234" s="53"/>
      <c r="DR234" s="53"/>
      <c r="DS234" s="53"/>
      <c r="DT234" s="53"/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  <c r="EQ234" s="53"/>
      <c r="ER234" s="53"/>
      <c r="ES234" s="53"/>
      <c r="ET234" s="53"/>
      <c r="EU234" s="53"/>
      <c r="EV234" s="53"/>
      <c r="EW234" s="53"/>
      <c r="EX234" s="53"/>
      <c r="EY234" s="53"/>
      <c r="EZ234" s="53"/>
      <c r="FA234" s="53"/>
      <c r="FB234" s="53"/>
      <c r="FC234" s="53"/>
      <c r="FD234" s="53"/>
      <c r="FE234" s="53"/>
      <c r="FF234" s="53"/>
      <c r="FG234" s="53"/>
      <c r="FH234" s="53"/>
      <c r="FI234" s="53"/>
      <c r="FJ234" s="53"/>
      <c r="FK234" s="53"/>
      <c r="FL234" s="53"/>
      <c r="FM234" s="53"/>
      <c r="FN234" s="53"/>
      <c r="FO234" s="53"/>
      <c r="FP234" s="53"/>
      <c r="FQ234" s="53"/>
      <c r="FR234" s="53"/>
      <c r="FS234" s="53"/>
      <c r="FT234" s="53"/>
      <c r="FU234" s="53"/>
      <c r="FV234" s="53"/>
      <c r="FW234" s="53"/>
      <c r="FX234" s="53"/>
      <c r="FY234" s="53"/>
      <c r="FZ234" s="53"/>
      <c r="GA234" s="53"/>
      <c r="GB234" s="53"/>
      <c r="GC234" s="53"/>
      <c r="GD234" s="53"/>
      <c r="GE234" s="53"/>
      <c r="GF234" s="53"/>
      <c r="GG234" s="53"/>
      <c r="GH234" s="53"/>
      <c r="GI234" s="53"/>
      <c r="GJ234" s="53"/>
      <c r="GK234" s="53"/>
      <c r="GL234" s="53"/>
      <c r="GM234" s="53"/>
    </row>
    <row r="235" spans="1:195" ht="11.2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  <c r="DL235" s="53"/>
      <c r="DM235" s="53"/>
      <c r="DN235" s="53"/>
      <c r="DO235" s="53"/>
      <c r="DP235" s="53"/>
      <c r="DQ235" s="53"/>
      <c r="DR235" s="53"/>
      <c r="DS235" s="53"/>
      <c r="DT235" s="53"/>
      <c r="DU235" s="53"/>
      <c r="DV235" s="53"/>
      <c r="DW235" s="53"/>
      <c r="DX235" s="53"/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  <c r="EQ235" s="53"/>
      <c r="ER235" s="53"/>
      <c r="ES235" s="53"/>
      <c r="ET235" s="53"/>
      <c r="EU235" s="53"/>
      <c r="EV235" s="53"/>
      <c r="EW235" s="53"/>
      <c r="EX235" s="53"/>
      <c r="EY235" s="53"/>
      <c r="EZ235" s="53"/>
      <c r="FA235" s="53"/>
      <c r="FB235" s="53"/>
      <c r="FC235" s="53"/>
      <c r="FD235" s="53"/>
      <c r="FE235" s="53"/>
      <c r="FF235" s="53"/>
      <c r="FG235" s="53"/>
      <c r="FH235" s="53"/>
      <c r="FI235" s="53"/>
      <c r="FJ235" s="53"/>
      <c r="FK235" s="53"/>
      <c r="FL235" s="53"/>
      <c r="FM235" s="53"/>
      <c r="FN235" s="53"/>
      <c r="FO235" s="53"/>
      <c r="FP235" s="53"/>
      <c r="FQ235" s="53"/>
      <c r="FR235" s="53"/>
      <c r="FS235" s="53"/>
      <c r="FT235" s="53"/>
      <c r="FU235" s="53"/>
      <c r="FV235" s="53"/>
      <c r="FW235" s="53"/>
      <c r="FX235" s="53"/>
      <c r="FY235" s="53"/>
      <c r="FZ235" s="53"/>
      <c r="GA235" s="53"/>
      <c r="GB235" s="53"/>
      <c r="GC235" s="53"/>
      <c r="GD235" s="53"/>
      <c r="GE235" s="53"/>
      <c r="GF235" s="53"/>
      <c r="GG235" s="53"/>
      <c r="GH235" s="53"/>
      <c r="GI235" s="53"/>
      <c r="GJ235" s="53"/>
      <c r="GK235" s="53"/>
      <c r="GL235" s="53"/>
      <c r="GM235" s="53"/>
    </row>
    <row r="236" spans="1:195" ht="11.2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3"/>
      <c r="GD236" s="53"/>
      <c r="GE236" s="53"/>
      <c r="GF236" s="53"/>
      <c r="GG236" s="53"/>
      <c r="GH236" s="53"/>
      <c r="GI236" s="53"/>
      <c r="GJ236" s="53"/>
      <c r="GK236" s="53"/>
      <c r="GL236" s="53"/>
      <c r="GM236" s="53"/>
    </row>
    <row r="237" spans="1:195" ht="11.2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</row>
    <row r="238" spans="1:195" ht="11.2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3"/>
      <c r="DX238" s="53"/>
      <c r="DY238" s="53"/>
      <c r="DZ238" s="53"/>
      <c r="EA238" s="53"/>
      <c r="EB238" s="53"/>
      <c r="EC238" s="53"/>
      <c r="ED238" s="53"/>
      <c r="EE238" s="53"/>
      <c r="EF238" s="53"/>
      <c r="EG238" s="53"/>
      <c r="EH238" s="53"/>
      <c r="EI238" s="53"/>
      <c r="EJ238" s="53"/>
      <c r="EK238" s="53"/>
      <c r="EL238" s="53"/>
      <c r="EM238" s="53"/>
      <c r="EN238" s="53"/>
      <c r="EO238" s="53"/>
      <c r="EP238" s="53"/>
      <c r="EQ238" s="53"/>
      <c r="ER238" s="53"/>
      <c r="ES238" s="53"/>
      <c r="ET238" s="53"/>
      <c r="EU238" s="53"/>
      <c r="EV238" s="53"/>
      <c r="EW238" s="53"/>
      <c r="EX238" s="53"/>
      <c r="EY238" s="53"/>
      <c r="EZ238" s="53"/>
      <c r="FA238" s="53"/>
      <c r="FB238" s="53"/>
      <c r="FC238" s="53"/>
      <c r="FD238" s="53"/>
      <c r="FE238" s="53"/>
      <c r="FF238" s="53"/>
      <c r="FG238" s="53"/>
      <c r="FH238" s="53"/>
      <c r="FI238" s="53"/>
      <c r="FJ238" s="53"/>
      <c r="FK238" s="53"/>
      <c r="FL238" s="53"/>
      <c r="FM238" s="53"/>
      <c r="FN238" s="53"/>
      <c r="FO238" s="53"/>
      <c r="FP238" s="53"/>
      <c r="FQ238" s="53"/>
      <c r="FR238" s="53"/>
      <c r="FS238" s="53"/>
      <c r="FT238" s="53"/>
      <c r="FU238" s="53"/>
      <c r="FV238" s="53"/>
      <c r="FW238" s="53"/>
      <c r="FX238" s="53"/>
      <c r="FY238" s="53"/>
      <c r="FZ238" s="53"/>
      <c r="GA238" s="53"/>
      <c r="GB238" s="53"/>
      <c r="GC238" s="53"/>
      <c r="GD238" s="53"/>
      <c r="GE238" s="53"/>
      <c r="GF238" s="53"/>
      <c r="GG238" s="53"/>
      <c r="GH238" s="53"/>
      <c r="GI238" s="53"/>
      <c r="GJ238" s="53"/>
      <c r="GK238" s="53"/>
      <c r="GL238" s="53"/>
      <c r="GM238" s="53"/>
    </row>
    <row r="239" spans="1:195" ht="11.2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  <c r="DR239" s="53"/>
      <c r="DS239" s="53"/>
      <c r="DT239" s="53"/>
      <c r="DU239" s="53"/>
      <c r="DV239" s="53"/>
      <c r="DW239" s="53"/>
      <c r="DX239" s="53"/>
      <c r="DY239" s="53"/>
      <c r="DZ239" s="53"/>
      <c r="EA239" s="53"/>
      <c r="EB239" s="53"/>
      <c r="EC239" s="53"/>
      <c r="ED239" s="53"/>
      <c r="EE239" s="53"/>
      <c r="EF239" s="53"/>
      <c r="EG239" s="53"/>
      <c r="EH239" s="53"/>
      <c r="EI239" s="53"/>
      <c r="EJ239" s="53"/>
      <c r="EK239" s="53"/>
      <c r="EL239" s="53"/>
      <c r="EM239" s="53"/>
      <c r="EN239" s="53"/>
      <c r="EO239" s="53"/>
      <c r="EP239" s="53"/>
      <c r="EQ239" s="53"/>
      <c r="ER239" s="53"/>
      <c r="ES239" s="53"/>
      <c r="ET239" s="53"/>
      <c r="EU239" s="53"/>
      <c r="EV239" s="53"/>
      <c r="EW239" s="53"/>
      <c r="EX239" s="53"/>
      <c r="EY239" s="53"/>
      <c r="EZ239" s="53"/>
      <c r="FA239" s="53"/>
      <c r="FB239" s="53"/>
      <c r="FC239" s="53"/>
      <c r="FD239" s="53"/>
      <c r="FE239" s="53"/>
      <c r="FF239" s="53"/>
      <c r="FG239" s="53"/>
      <c r="FH239" s="53"/>
      <c r="FI239" s="53"/>
      <c r="FJ239" s="53"/>
      <c r="FK239" s="53"/>
      <c r="FL239" s="53"/>
      <c r="FM239" s="53"/>
      <c r="FN239" s="53"/>
      <c r="FO239" s="53"/>
      <c r="FP239" s="53"/>
      <c r="FQ239" s="53"/>
      <c r="FR239" s="53"/>
      <c r="FS239" s="53"/>
      <c r="FT239" s="53"/>
      <c r="FU239" s="53"/>
      <c r="FV239" s="53"/>
      <c r="FW239" s="53"/>
      <c r="FX239" s="53"/>
      <c r="FY239" s="53"/>
      <c r="FZ239" s="53"/>
      <c r="GA239" s="53"/>
      <c r="GB239" s="53"/>
      <c r="GC239" s="53"/>
      <c r="GD239" s="53"/>
      <c r="GE239" s="53"/>
      <c r="GF239" s="53"/>
      <c r="GG239" s="53"/>
      <c r="GH239" s="53"/>
      <c r="GI239" s="53"/>
      <c r="GJ239" s="53"/>
      <c r="GK239" s="53"/>
      <c r="GL239" s="53"/>
      <c r="GM239" s="53"/>
    </row>
    <row r="240" spans="1:195" ht="11.2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3"/>
      <c r="EC240" s="53"/>
      <c r="ED240" s="53"/>
      <c r="EE240" s="53"/>
      <c r="EF240" s="53"/>
      <c r="EG240" s="53"/>
      <c r="EH240" s="53"/>
      <c r="EI240" s="53"/>
      <c r="EJ240" s="53"/>
      <c r="EK240" s="53"/>
      <c r="EL240" s="53"/>
      <c r="EM240" s="53"/>
      <c r="EN240" s="53"/>
      <c r="EO240" s="53"/>
      <c r="EP240" s="53"/>
      <c r="EQ240" s="53"/>
      <c r="ER240" s="53"/>
      <c r="ES240" s="53"/>
      <c r="ET240" s="53"/>
      <c r="EU240" s="53"/>
      <c r="EV240" s="53"/>
      <c r="EW240" s="53"/>
      <c r="EX240" s="53"/>
      <c r="EY240" s="53"/>
      <c r="EZ240" s="53"/>
      <c r="FA240" s="53"/>
      <c r="FB240" s="53"/>
      <c r="FC240" s="53"/>
      <c r="FD240" s="53"/>
      <c r="FE240" s="53"/>
      <c r="FF240" s="53"/>
      <c r="FG240" s="53"/>
      <c r="FH240" s="53"/>
      <c r="FI240" s="53"/>
      <c r="FJ240" s="53"/>
      <c r="FK240" s="53"/>
      <c r="FL240" s="53"/>
      <c r="FM240" s="53"/>
      <c r="FN240" s="53"/>
      <c r="FO240" s="53"/>
      <c r="FP240" s="53"/>
      <c r="FQ240" s="53"/>
      <c r="FR240" s="53"/>
      <c r="FS240" s="53"/>
      <c r="FT240" s="53"/>
      <c r="FU240" s="53"/>
      <c r="FV240" s="53"/>
      <c r="FW240" s="53"/>
      <c r="FX240" s="53"/>
      <c r="FY240" s="53"/>
      <c r="FZ240" s="53"/>
      <c r="GA240" s="53"/>
      <c r="GB240" s="53"/>
      <c r="GC240" s="53"/>
      <c r="GD240" s="53"/>
      <c r="GE240" s="53"/>
      <c r="GF240" s="53"/>
      <c r="GG240" s="53"/>
      <c r="GH240" s="53"/>
      <c r="GI240" s="53"/>
      <c r="GJ240" s="53"/>
      <c r="GK240" s="53"/>
      <c r="GL240" s="53"/>
      <c r="GM240" s="53"/>
    </row>
    <row r="241" spans="1:195" ht="11.2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3"/>
      <c r="FA241" s="53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3"/>
      <c r="GL241" s="53"/>
      <c r="GM241" s="53"/>
    </row>
    <row r="242" spans="1:195" ht="11.2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3"/>
      <c r="DA242" s="53"/>
      <c r="DB242" s="53"/>
      <c r="DC242" s="53"/>
      <c r="DD242" s="53"/>
      <c r="DE242" s="53"/>
      <c r="DF242" s="53"/>
      <c r="DG242" s="53"/>
      <c r="DH242" s="53"/>
      <c r="DI242" s="53"/>
      <c r="DJ242" s="53"/>
      <c r="DK242" s="53"/>
      <c r="DL242" s="53"/>
      <c r="DM242" s="53"/>
      <c r="DN242" s="53"/>
      <c r="DO242" s="53"/>
      <c r="DP242" s="53"/>
      <c r="DQ242" s="53"/>
      <c r="DR242" s="53"/>
      <c r="DS242" s="53"/>
      <c r="DT242" s="53"/>
      <c r="DU242" s="53"/>
      <c r="DV242" s="53"/>
      <c r="DW242" s="53"/>
      <c r="DX242" s="53"/>
      <c r="DY242" s="53"/>
      <c r="DZ242" s="53"/>
      <c r="EA242" s="53"/>
      <c r="EB242" s="53"/>
      <c r="EC242" s="53"/>
      <c r="ED242" s="53"/>
      <c r="EE242" s="53"/>
      <c r="EF242" s="53"/>
      <c r="EG242" s="53"/>
      <c r="EH242" s="53"/>
      <c r="EI242" s="53"/>
      <c r="EJ242" s="53"/>
      <c r="EK242" s="53"/>
      <c r="EL242" s="53"/>
      <c r="EM242" s="53"/>
      <c r="EN242" s="53"/>
      <c r="EO242" s="53"/>
      <c r="EP242" s="53"/>
      <c r="EQ242" s="53"/>
      <c r="ER242" s="53"/>
      <c r="ES242" s="53"/>
      <c r="ET242" s="53"/>
      <c r="EU242" s="53"/>
      <c r="EV242" s="53"/>
      <c r="EW242" s="53"/>
      <c r="EX242" s="53"/>
      <c r="EY242" s="53"/>
      <c r="EZ242" s="53"/>
      <c r="FA242" s="53"/>
      <c r="FB242" s="53"/>
      <c r="FC242" s="53"/>
      <c r="FD242" s="53"/>
      <c r="FE242" s="53"/>
      <c r="FF242" s="53"/>
      <c r="FG242" s="53"/>
      <c r="FH242" s="53"/>
      <c r="FI242" s="53"/>
      <c r="FJ242" s="53"/>
      <c r="FK242" s="53"/>
      <c r="FL242" s="53"/>
      <c r="FM242" s="53"/>
      <c r="FN242" s="53"/>
      <c r="FO242" s="53"/>
      <c r="FP242" s="53"/>
      <c r="FQ242" s="53"/>
      <c r="FR242" s="53"/>
      <c r="FS242" s="53"/>
      <c r="FT242" s="53"/>
      <c r="FU242" s="53"/>
      <c r="FV242" s="53"/>
      <c r="FW242" s="53"/>
      <c r="FX242" s="53"/>
      <c r="FY242" s="53"/>
      <c r="FZ242" s="53"/>
      <c r="GA242" s="53"/>
      <c r="GB242" s="53"/>
      <c r="GC242" s="53"/>
      <c r="GD242" s="53"/>
      <c r="GE242" s="53"/>
      <c r="GF242" s="53"/>
      <c r="GG242" s="53"/>
      <c r="GH242" s="53"/>
      <c r="GI242" s="53"/>
      <c r="GJ242" s="53"/>
      <c r="GK242" s="53"/>
      <c r="GL242" s="53"/>
      <c r="GM242" s="53"/>
    </row>
    <row r="243" spans="1:195" ht="11.2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  <c r="DL243" s="53"/>
      <c r="DM243" s="53"/>
      <c r="DN243" s="53"/>
      <c r="DO243" s="53"/>
      <c r="DP243" s="53"/>
      <c r="DQ243" s="53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3"/>
      <c r="EH243" s="53"/>
      <c r="EI243" s="53"/>
      <c r="EJ243" s="53"/>
      <c r="EK243" s="53"/>
      <c r="EL243" s="53"/>
      <c r="EM243" s="53"/>
      <c r="EN243" s="53"/>
      <c r="EO243" s="53"/>
      <c r="EP243" s="53"/>
      <c r="EQ243" s="53"/>
      <c r="ER243" s="53"/>
      <c r="ES243" s="53"/>
      <c r="ET243" s="53"/>
      <c r="EU243" s="53"/>
      <c r="EV243" s="53"/>
      <c r="EW243" s="53"/>
      <c r="EX243" s="53"/>
      <c r="EY243" s="53"/>
      <c r="EZ243" s="53"/>
      <c r="FA243" s="53"/>
      <c r="FB243" s="53"/>
      <c r="FC243" s="53"/>
      <c r="FD243" s="53"/>
      <c r="FE243" s="53"/>
      <c r="FF243" s="53"/>
      <c r="FG243" s="53"/>
      <c r="FH243" s="53"/>
      <c r="FI243" s="53"/>
      <c r="FJ243" s="53"/>
      <c r="FK243" s="53"/>
      <c r="FL243" s="53"/>
      <c r="FM243" s="53"/>
      <c r="FN243" s="53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  <c r="GB243" s="53"/>
      <c r="GC243" s="53"/>
      <c r="GD243" s="53"/>
      <c r="GE243" s="53"/>
      <c r="GF243" s="53"/>
      <c r="GG243" s="53"/>
      <c r="GH243" s="53"/>
      <c r="GI243" s="53"/>
      <c r="GJ243" s="53"/>
      <c r="GK243" s="53"/>
      <c r="GL243" s="53"/>
      <c r="GM243" s="53"/>
    </row>
    <row r="244" spans="1:195" ht="11.2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/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/>
      <c r="EL244" s="53"/>
      <c r="EM244" s="53"/>
      <c r="EN244" s="53"/>
      <c r="EO244" s="53"/>
      <c r="EP244" s="53"/>
      <c r="EQ244" s="53"/>
      <c r="ER244" s="53"/>
      <c r="ES244" s="53"/>
      <c r="ET244" s="53"/>
      <c r="EU244" s="53"/>
      <c r="EV244" s="53"/>
      <c r="EW244" s="53"/>
      <c r="EX244" s="53"/>
      <c r="EY244" s="53"/>
      <c r="EZ244" s="53"/>
      <c r="FA244" s="53"/>
      <c r="FB244" s="53"/>
      <c r="FC244" s="53"/>
      <c r="FD244" s="53"/>
      <c r="FE244" s="53"/>
      <c r="FF244" s="53"/>
      <c r="FG244" s="53"/>
      <c r="FH244" s="53"/>
      <c r="FI244" s="53"/>
      <c r="FJ244" s="53"/>
      <c r="FK244" s="53"/>
      <c r="FL244" s="53"/>
      <c r="FM244" s="53"/>
      <c r="FN244" s="53"/>
      <c r="FO244" s="53"/>
      <c r="FP244" s="53"/>
      <c r="FQ244" s="53"/>
      <c r="FR244" s="53"/>
      <c r="FS244" s="53"/>
      <c r="FT244" s="53"/>
      <c r="FU244" s="53"/>
      <c r="FV244" s="53"/>
      <c r="FW244" s="53"/>
      <c r="FX244" s="53"/>
      <c r="FY244" s="53"/>
      <c r="FZ244" s="53"/>
      <c r="GA244" s="53"/>
      <c r="GB244" s="53"/>
      <c r="GC244" s="53"/>
      <c r="GD244" s="53"/>
      <c r="GE244" s="53"/>
      <c r="GF244" s="53"/>
      <c r="GG244" s="53"/>
      <c r="GH244" s="53"/>
      <c r="GI244" s="53"/>
      <c r="GJ244" s="53"/>
      <c r="GK244" s="53"/>
      <c r="GL244" s="53"/>
      <c r="GM244" s="53"/>
    </row>
    <row r="245" spans="1:195" ht="11.2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  <c r="DL245" s="53"/>
      <c r="DM245" s="53"/>
      <c r="DN245" s="53"/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53"/>
      <c r="EN245" s="53"/>
      <c r="EO245" s="53"/>
      <c r="EP245" s="53"/>
      <c r="EQ245" s="53"/>
      <c r="ER245" s="53"/>
      <c r="ES245" s="53"/>
      <c r="ET245" s="53"/>
      <c r="EU245" s="53"/>
      <c r="EV245" s="53"/>
      <c r="EW245" s="53"/>
      <c r="EX245" s="53"/>
      <c r="EY245" s="53"/>
      <c r="EZ245" s="53"/>
      <c r="FA245" s="53"/>
      <c r="FB245" s="53"/>
      <c r="FC245" s="53"/>
      <c r="FD245" s="53"/>
      <c r="FE245" s="53"/>
      <c r="FF245" s="53"/>
      <c r="FG245" s="53"/>
      <c r="FH245" s="53"/>
      <c r="FI245" s="53"/>
      <c r="FJ245" s="53"/>
      <c r="FK245" s="53"/>
      <c r="FL245" s="53"/>
      <c r="FM245" s="53"/>
      <c r="FN245" s="53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  <c r="GB245" s="53"/>
      <c r="GC245" s="53"/>
      <c r="GD245" s="53"/>
      <c r="GE245" s="53"/>
      <c r="GF245" s="53"/>
      <c r="GG245" s="53"/>
      <c r="GH245" s="53"/>
      <c r="GI245" s="53"/>
      <c r="GJ245" s="53"/>
      <c r="GK245" s="53"/>
      <c r="GL245" s="53"/>
      <c r="GM245" s="53"/>
    </row>
    <row r="246" spans="1:195" ht="11.2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3"/>
      <c r="EW246" s="53"/>
      <c r="EX246" s="53"/>
      <c r="EY246" s="53"/>
      <c r="EZ246" s="53"/>
      <c r="FA246" s="53"/>
      <c r="FB246" s="53"/>
      <c r="FC246" s="53"/>
      <c r="FD246" s="53"/>
      <c r="FE246" s="53"/>
      <c r="FF246" s="53"/>
      <c r="FG246" s="53"/>
      <c r="FH246" s="53"/>
      <c r="FI246" s="53"/>
      <c r="FJ246" s="53"/>
      <c r="FK246" s="53"/>
      <c r="FL246" s="53"/>
      <c r="FM246" s="53"/>
      <c r="FN246" s="53"/>
      <c r="FO246" s="53"/>
      <c r="FP246" s="53"/>
      <c r="FQ246" s="53"/>
      <c r="FR246" s="53"/>
      <c r="FS246" s="53"/>
      <c r="FT246" s="53"/>
      <c r="FU246" s="53"/>
      <c r="FV246" s="53"/>
      <c r="FW246" s="53"/>
      <c r="FX246" s="53"/>
      <c r="FY246" s="53"/>
      <c r="FZ246" s="53"/>
      <c r="GA246" s="53"/>
      <c r="GB246" s="53"/>
      <c r="GC246" s="53"/>
      <c r="GD246" s="53"/>
      <c r="GE246" s="53"/>
      <c r="GF246" s="53"/>
      <c r="GG246" s="53"/>
      <c r="GH246" s="53"/>
      <c r="GI246" s="53"/>
      <c r="GJ246" s="53"/>
      <c r="GK246" s="53"/>
      <c r="GL246" s="53"/>
      <c r="GM246" s="53"/>
    </row>
    <row r="247" spans="1:195" ht="11.2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  <c r="CZ247" s="53"/>
      <c r="DA247" s="53"/>
      <c r="DB247" s="53"/>
      <c r="DC247" s="53"/>
      <c r="DD247" s="53"/>
      <c r="DE247" s="53"/>
      <c r="DF247" s="53"/>
      <c r="DG247" s="53"/>
      <c r="DH247" s="53"/>
      <c r="DI247" s="53"/>
      <c r="DJ247" s="53"/>
      <c r="DK247" s="53"/>
      <c r="DL247" s="53"/>
      <c r="DM247" s="53"/>
      <c r="DN247" s="53"/>
      <c r="DO247" s="53"/>
      <c r="DP247" s="53"/>
      <c r="DQ247" s="53"/>
      <c r="DR247" s="53"/>
      <c r="DS247" s="53"/>
      <c r="DT247" s="53"/>
      <c r="DU247" s="53"/>
      <c r="DV247" s="53"/>
      <c r="DW247" s="53"/>
      <c r="DX247" s="53"/>
      <c r="DY247" s="53"/>
      <c r="DZ247" s="53"/>
      <c r="EA247" s="53"/>
      <c r="EB247" s="53"/>
      <c r="EC247" s="53"/>
      <c r="ED247" s="53"/>
      <c r="EE247" s="53"/>
      <c r="EF247" s="53"/>
      <c r="EG247" s="53"/>
      <c r="EH247" s="53"/>
      <c r="EI247" s="53"/>
      <c r="EJ247" s="53"/>
      <c r="EK247" s="53"/>
      <c r="EL247" s="53"/>
      <c r="EM247" s="53"/>
      <c r="EN247" s="53"/>
      <c r="EO247" s="53"/>
      <c r="EP247" s="53"/>
      <c r="EQ247" s="53"/>
      <c r="ER247" s="53"/>
      <c r="ES247" s="53"/>
      <c r="ET247" s="53"/>
      <c r="EU247" s="53"/>
      <c r="EV247" s="53"/>
      <c r="EW247" s="53"/>
      <c r="EX247" s="53"/>
      <c r="EY247" s="53"/>
      <c r="EZ247" s="53"/>
      <c r="FA247" s="53"/>
      <c r="FB247" s="53"/>
      <c r="FC247" s="53"/>
      <c r="FD247" s="53"/>
      <c r="FE247" s="53"/>
      <c r="FF247" s="53"/>
      <c r="FG247" s="53"/>
      <c r="FH247" s="53"/>
      <c r="FI247" s="53"/>
      <c r="FJ247" s="53"/>
      <c r="FK247" s="53"/>
      <c r="FL247" s="53"/>
      <c r="FM247" s="53"/>
      <c r="FN247" s="53"/>
      <c r="FO247" s="53"/>
      <c r="FP247" s="53"/>
      <c r="FQ247" s="53"/>
      <c r="FR247" s="53"/>
      <c r="FS247" s="53"/>
      <c r="FT247" s="53"/>
      <c r="FU247" s="53"/>
      <c r="FV247" s="53"/>
      <c r="FW247" s="53"/>
      <c r="FX247" s="53"/>
      <c r="FY247" s="53"/>
      <c r="FZ247" s="53"/>
      <c r="GA247" s="53"/>
      <c r="GB247" s="53"/>
      <c r="GC247" s="53"/>
      <c r="GD247" s="53"/>
      <c r="GE247" s="53"/>
      <c r="GF247" s="53"/>
      <c r="GG247" s="53"/>
      <c r="GH247" s="53"/>
      <c r="GI247" s="53"/>
      <c r="GJ247" s="53"/>
      <c r="GK247" s="53"/>
      <c r="GL247" s="53"/>
      <c r="GM247" s="53"/>
    </row>
    <row r="248" spans="1:195" ht="11.2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53"/>
      <c r="CY248" s="53"/>
      <c r="CZ248" s="53"/>
      <c r="DA248" s="53"/>
      <c r="DB248" s="53"/>
      <c r="DC248" s="53"/>
      <c r="DD248" s="53"/>
      <c r="DE248" s="53"/>
      <c r="DF248" s="53"/>
      <c r="DG248" s="53"/>
      <c r="DH248" s="53"/>
      <c r="DI248" s="53"/>
      <c r="DJ248" s="53"/>
      <c r="DK248" s="53"/>
      <c r="DL248" s="53"/>
      <c r="DM248" s="53"/>
      <c r="DN248" s="53"/>
      <c r="DO248" s="53"/>
      <c r="DP248" s="53"/>
      <c r="DQ248" s="53"/>
      <c r="DR248" s="53"/>
      <c r="DS248" s="53"/>
      <c r="DT248" s="53"/>
      <c r="DU248" s="53"/>
      <c r="DV248" s="53"/>
      <c r="DW248" s="53"/>
      <c r="DX248" s="53"/>
      <c r="DY248" s="53"/>
      <c r="DZ248" s="53"/>
      <c r="EA248" s="53"/>
      <c r="EB248" s="53"/>
      <c r="EC248" s="53"/>
      <c r="ED248" s="53"/>
      <c r="EE248" s="53"/>
      <c r="EF248" s="53"/>
      <c r="EG248" s="53"/>
      <c r="EH248" s="53"/>
      <c r="EI248" s="53"/>
      <c r="EJ248" s="53"/>
      <c r="EK248" s="53"/>
      <c r="EL248" s="53"/>
      <c r="EM248" s="53"/>
      <c r="EN248" s="53"/>
      <c r="EO248" s="53"/>
      <c r="EP248" s="53"/>
      <c r="EQ248" s="53"/>
      <c r="ER248" s="53"/>
      <c r="ES248" s="53"/>
      <c r="ET248" s="53"/>
      <c r="EU248" s="53"/>
      <c r="EV248" s="53"/>
      <c r="EW248" s="53"/>
      <c r="EX248" s="53"/>
      <c r="EY248" s="53"/>
      <c r="EZ248" s="53"/>
      <c r="FA248" s="53"/>
      <c r="FB248" s="53"/>
      <c r="FC248" s="53"/>
      <c r="FD248" s="53"/>
      <c r="FE248" s="53"/>
      <c r="FF248" s="53"/>
      <c r="FG248" s="53"/>
      <c r="FH248" s="53"/>
      <c r="FI248" s="53"/>
      <c r="FJ248" s="53"/>
      <c r="FK248" s="53"/>
      <c r="FL248" s="53"/>
      <c r="FM248" s="53"/>
      <c r="FN248" s="53"/>
      <c r="FO248" s="53"/>
      <c r="FP248" s="53"/>
      <c r="FQ248" s="53"/>
      <c r="FR248" s="53"/>
      <c r="FS248" s="53"/>
      <c r="FT248" s="53"/>
      <c r="FU248" s="53"/>
      <c r="FV248" s="53"/>
      <c r="FW248" s="53"/>
      <c r="FX248" s="53"/>
      <c r="FY248" s="53"/>
      <c r="FZ248" s="53"/>
      <c r="GA248" s="53"/>
      <c r="GB248" s="53"/>
      <c r="GC248" s="53"/>
      <c r="GD248" s="53"/>
      <c r="GE248" s="53"/>
      <c r="GF248" s="53"/>
      <c r="GG248" s="53"/>
      <c r="GH248" s="53"/>
      <c r="GI248" s="53"/>
      <c r="GJ248" s="53"/>
      <c r="GK248" s="53"/>
      <c r="GL248" s="53"/>
      <c r="GM248" s="53"/>
    </row>
    <row r="249" spans="1:195" ht="11.2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  <c r="DK249" s="53"/>
      <c r="DL249" s="53"/>
      <c r="DM249" s="53"/>
      <c r="DN249" s="53"/>
      <c r="DO249" s="53"/>
      <c r="DP249" s="53"/>
      <c r="DQ249" s="53"/>
      <c r="DR249" s="53"/>
      <c r="DS249" s="53"/>
      <c r="DT249" s="53"/>
      <c r="DU249" s="53"/>
      <c r="DV249" s="53"/>
      <c r="DW249" s="53"/>
      <c r="DX249" s="53"/>
      <c r="DY249" s="53"/>
      <c r="DZ249" s="53"/>
      <c r="EA249" s="53"/>
      <c r="EB249" s="53"/>
      <c r="EC249" s="53"/>
      <c r="ED249" s="53"/>
      <c r="EE249" s="53"/>
      <c r="EF249" s="53"/>
      <c r="EG249" s="53"/>
      <c r="EH249" s="53"/>
      <c r="EI249" s="53"/>
      <c r="EJ249" s="53"/>
      <c r="EK249" s="53"/>
      <c r="EL249" s="53"/>
      <c r="EM249" s="53"/>
      <c r="EN249" s="53"/>
      <c r="EO249" s="53"/>
      <c r="EP249" s="53"/>
      <c r="EQ249" s="53"/>
      <c r="ER249" s="53"/>
      <c r="ES249" s="53"/>
      <c r="ET249" s="53"/>
      <c r="EU249" s="53"/>
      <c r="EV249" s="53"/>
      <c r="EW249" s="53"/>
      <c r="EX249" s="53"/>
      <c r="EY249" s="53"/>
      <c r="EZ249" s="53"/>
      <c r="FA249" s="53"/>
      <c r="FB249" s="53"/>
      <c r="FC249" s="53"/>
      <c r="FD249" s="53"/>
      <c r="FE249" s="53"/>
      <c r="FF249" s="53"/>
      <c r="FG249" s="53"/>
      <c r="FH249" s="53"/>
      <c r="FI249" s="53"/>
      <c r="FJ249" s="53"/>
      <c r="FK249" s="53"/>
      <c r="FL249" s="53"/>
      <c r="FM249" s="53"/>
      <c r="FN249" s="53"/>
      <c r="FO249" s="53"/>
      <c r="FP249" s="53"/>
      <c r="FQ249" s="53"/>
      <c r="FR249" s="53"/>
      <c r="FS249" s="53"/>
      <c r="FT249" s="53"/>
      <c r="FU249" s="53"/>
      <c r="FV249" s="53"/>
      <c r="FW249" s="53"/>
      <c r="FX249" s="53"/>
      <c r="FY249" s="53"/>
      <c r="FZ249" s="53"/>
      <c r="GA249" s="53"/>
      <c r="GB249" s="53"/>
      <c r="GC249" s="53"/>
      <c r="GD249" s="53"/>
      <c r="GE249" s="53"/>
      <c r="GF249" s="53"/>
      <c r="GG249" s="53"/>
      <c r="GH249" s="53"/>
      <c r="GI249" s="53"/>
      <c r="GJ249" s="53"/>
      <c r="GK249" s="53"/>
      <c r="GL249" s="53"/>
      <c r="GM249" s="53"/>
    </row>
    <row r="250" spans="1:195" ht="11.2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  <c r="EQ250" s="53"/>
      <c r="ER250" s="53"/>
      <c r="ES250" s="53"/>
      <c r="ET250" s="53"/>
      <c r="EU250" s="53"/>
      <c r="EV250" s="53"/>
      <c r="EW250" s="53"/>
      <c r="EX250" s="53"/>
      <c r="EY250" s="53"/>
      <c r="EZ250" s="53"/>
      <c r="FA250" s="53"/>
      <c r="FB250" s="53"/>
      <c r="FC250" s="53"/>
      <c r="FD250" s="53"/>
      <c r="FE250" s="53"/>
      <c r="FF250" s="53"/>
      <c r="FG250" s="53"/>
      <c r="FH250" s="53"/>
      <c r="FI250" s="53"/>
      <c r="FJ250" s="53"/>
      <c r="FK250" s="53"/>
      <c r="FL250" s="53"/>
      <c r="FM250" s="53"/>
      <c r="FN250" s="53"/>
      <c r="FO250" s="53"/>
      <c r="FP250" s="53"/>
      <c r="FQ250" s="53"/>
      <c r="FR250" s="53"/>
      <c r="FS250" s="53"/>
      <c r="FT250" s="53"/>
      <c r="FU250" s="53"/>
      <c r="FV250" s="53"/>
      <c r="FW250" s="53"/>
      <c r="FX250" s="53"/>
      <c r="FY250" s="53"/>
      <c r="FZ250" s="53"/>
      <c r="GA250" s="53"/>
      <c r="GB250" s="53"/>
      <c r="GC250" s="53"/>
      <c r="GD250" s="53"/>
      <c r="GE250" s="53"/>
      <c r="GF250" s="53"/>
      <c r="GG250" s="53"/>
      <c r="GH250" s="53"/>
      <c r="GI250" s="53"/>
      <c r="GJ250" s="53"/>
      <c r="GK250" s="53"/>
      <c r="GL250" s="53"/>
      <c r="GM250" s="53"/>
    </row>
    <row r="251" spans="1:195" ht="11.2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K251" s="53"/>
      <c r="DL251" s="53"/>
      <c r="DM251" s="53"/>
      <c r="DN251" s="53"/>
      <c r="DO251" s="53"/>
      <c r="DP251" s="53"/>
      <c r="DQ251" s="53"/>
      <c r="DR251" s="53"/>
      <c r="DS251" s="53"/>
      <c r="DT251" s="53"/>
      <c r="DU251" s="53"/>
      <c r="DV251" s="53"/>
      <c r="DW251" s="53"/>
      <c r="DX251" s="53"/>
      <c r="DY251" s="53"/>
      <c r="DZ251" s="53"/>
      <c r="EA251" s="53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53"/>
      <c r="EN251" s="53"/>
      <c r="EO251" s="53"/>
      <c r="EP251" s="53"/>
      <c r="EQ251" s="53"/>
      <c r="ER251" s="53"/>
      <c r="ES251" s="53"/>
      <c r="ET251" s="53"/>
      <c r="EU251" s="53"/>
      <c r="EV251" s="53"/>
      <c r="EW251" s="53"/>
      <c r="EX251" s="53"/>
      <c r="EY251" s="53"/>
      <c r="EZ251" s="53"/>
      <c r="FA251" s="53"/>
      <c r="FB251" s="53"/>
      <c r="FC251" s="53"/>
      <c r="FD251" s="53"/>
      <c r="FE251" s="53"/>
      <c r="FF251" s="53"/>
      <c r="FG251" s="53"/>
      <c r="FH251" s="53"/>
      <c r="FI251" s="53"/>
      <c r="FJ251" s="53"/>
      <c r="FK251" s="53"/>
      <c r="FL251" s="53"/>
      <c r="FM251" s="53"/>
      <c r="FN251" s="53"/>
      <c r="FO251" s="53"/>
      <c r="FP251" s="53"/>
      <c r="FQ251" s="53"/>
      <c r="FR251" s="53"/>
      <c r="FS251" s="53"/>
      <c r="FT251" s="53"/>
      <c r="FU251" s="53"/>
      <c r="FV251" s="53"/>
      <c r="FW251" s="53"/>
      <c r="FX251" s="53"/>
      <c r="FY251" s="53"/>
      <c r="FZ251" s="53"/>
      <c r="GA251" s="53"/>
      <c r="GB251" s="53"/>
      <c r="GC251" s="53"/>
      <c r="GD251" s="53"/>
      <c r="GE251" s="53"/>
      <c r="GF251" s="53"/>
      <c r="GG251" s="53"/>
      <c r="GH251" s="53"/>
      <c r="GI251" s="53"/>
      <c r="GJ251" s="53"/>
      <c r="GK251" s="53"/>
      <c r="GL251" s="53"/>
      <c r="GM251" s="53"/>
    </row>
    <row r="252" spans="1:195" ht="11.2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  <c r="EQ252" s="53"/>
      <c r="ER252" s="53"/>
      <c r="ES252" s="53"/>
      <c r="ET252" s="53"/>
      <c r="EU252" s="53"/>
      <c r="EV252" s="53"/>
      <c r="EW252" s="53"/>
      <c r="EX252" s="53"/>
      <c r="EY252" s="53"/>
      <c r="EZ252" s="53"/>
      <c r="FA252" s="53"/>
      <c r="FB252" s="53"/>
      <c r="FC252" s="53"/>
      <c r="FD252" s="53"/>
      <c r="FE252" s="53"/>
      <c r="FF252" s="53"/>
      <c r="FG252" s="53"/>
      <c r="FH252" s="53"/>
      <c r="FI252" s="53"/>
      <c r="FJ252" s="53"/>
      <c r="FK252" s="53"/>
      <c r="FL252" s="53"/>
      <c r="FM252" s="53"/>
      <c r="FN252" s="53"/>
      <c r="FO252" s="53"/>
      <c r="FP252" s="53"/>
      <c r="FQ252" s="53"/>
      <c r="FR252" s="53"/>
      <c r="FS252" s="53"/>
      <c r="FT252" s="53"/>
      <c r="FU252" s="53"/>
      <c r="FV252" s="53"/>
      <c r="FW252" s="53"/>
      <c r="FX252" s="53"/>
      <c r="FY252" s="53"/>
      <c r="FZ252" s="53"/>
      <c r="GA252" s="53"/>
      <c r="GB252" s="53"/>
      <c r="GC252" s="53"/>
      <c r="GD252" s="53"/>
      <c r="GE252" s="53"/>
      <c r="GF252" s="53"/>
      <c r="GG252" s="53"/>
      <c r="GH252" s="53"/>
      <c r="GI252" s="53"/>
      <c r="GJ252" s="53"/>
      <c r="GK252" s="53"/>
      <c r="GL252" s="53"/>
      <c r="GM252" s="53"/>
    </row>
    <row r="253" spans="1:195" ht="11.2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53"/>
      <c r="CZ253" s="53"/>
      <c r="DA253" s="53"/>
      <c r="DB253" s="53"/>
      <c r="DC253" s="53"/>
      <c r="DD253" s="53"/>
      <c r="DE253" s="53"/>
      <c r="DF253" s="53"/>
      <c r="DG253" s="53"/>
      <c r="DH253" s="53"/>
      <c r="DI253" s="53"/>
      <c r="DJ253" s="53"/>
      <c r="DK253" s="53"/>
      <c r="DL253" s="53"/>
      <c r="DM253" s="53"/>
      <c r="DN253" s="53"/>
      <c r="DO253" s="53"/>
      <c r="DP253" s="53"/>
      <c r="DQ253" s="53"/>
      <c r="DR253" s="53"/>
      <c r="DS253" s="53"/>
      <c r="DT253" s="53"/>
      <c r="DU253" s="53"/>
      <c r="DV253" s="53"/>
      <c r="DW253" s="53"/>
      <c r="DX253" s="53"/>
      <c r="DY253" s="53"/>
      <c r="DZ253" s="53"/>
      <c r="EA253" s="53"/>
      <c r="EB253" s="53"/>
      <c r="EC253" s="53"/>
      <c r="ED253" s="53"/>
      <c r="EE253" s="53"/>
      <c r="EF253" s="53"/>
      <c r="EG253" s="53"/>
      <c r="EH253" s="53"/>
      <c r="EI253" s="53"/>
      <c r="EJ253" s="53"/>
      <c r="EK253" s="53"/>
      <c r="EL253" s="53"/>
      <c r="EM253" s="53"/>
      <c r="EN253" s="53"/>
      <c r="EO253" s="53"/>
      <c r="EP253" s="53"/>
      <c r="EQ253" s="53"/>
      <c r="ER253" s="53"/>
      <c r="ES253" s="53"/>
      <c r="ET253" s="53"/>
      <c r="EU253" s="53"/>
      <c r="EV253" s="53"/>
      <c r="EW253" s="53"/>
      <c r="EX253" s="53"/>
      <c r="EY253" s="53"/>
      <c r="EZ253" s="53"/>
      <c r="FA253" s="53"/>
      <c r="FB253" s="53"/>
      <c r="FC253" s="53"/>
      <c r="FD253" s="53"/>
      <c r="FE253" s="53"/>
      <c r="FF253" s="53"/>
      <c r="FG253" s="53"/>
      <c r="FH253" s="53"/>
      <c r="FI253" s="53"/>
      <c r="FJ253" s="53"/>
      <c r="FK253" s="53"/>
      <c r="FL253" s="53"/>
      <c r="FM253" s="53"/>
      <c r="FN253" s="53"/>
      <c r="FO253" s="53"/>
      <c r="FP253" s="53"/>
      <c r="FQ253" s="53"/>
      <c r="FR253" s="53"/>
      <c r="FS253" s="53"/>
      <c r="FT253" s="53"/>
      <c r="FU253" s="53"/>
      <c r="FV253" s="53"/>
      <c r="FW253" s="53"/>
      <c r="FX253" s="53"/>
      <c r="FY253" s="53"/>
      <c r="FZ253" s="53"/>
      <c r="GA253" s="53"/>
      <c r="GB253" s="53"/>
      <c r="GC253" s="53"/>
      <c r="GD253" s="53"/>
      <c r="GE253" s="53"/>
      <c r="GF253" s="53"/>
      <c r="GG253" s="53"/>
      <c r="GH253" s="53"/>
      <c r="GI253" s="53"/>
      <c r="GJ253" s="53"/>
      <c r="GK253" s="53"/>
      <c r="GL253" s="53"/>
      <c r="GM253" s="53"/>
    </row>
    <row r="254" spans="1:195" ht="11.2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K254" s="53"/>
      <c r="DL254" s="53"/>
      <c r="DM254" s="53"/>
      <c r="DN254" s="53"/>
      <c r="DO254" s="53"/>
      <c r="DP254" s="53"/>
      <c r="DQ254" s="53"/>
      <c r="DR254" s="53"/>
      <c r="DS254" s="53"/>
      <c r="DT254" s="53"/>
      <c r="DU254" s="53"/>
      <c r="DV254" s="53"/>
      <c r="DW254" s="53"/>
      <c r="DX254" s="53"/>
      <c r="DY254" s="53"/>
      <c r="DZ254" s="53"/>
      <c r="EA254" s="53"/>
      <c r="EB254" s="53"/>
      <c r="EC254" s="53"/>
      <c r="ED254" s="53"/>
      <c r="EE254" s="53"/>
      <c r="EF254" s="53"/>
      <c r="EG254" s="53"/>
      <c r="EH254" s="53"/>
      <c r="EI254" s="53"/>
      <c r="EJ254" s="53"/>
      <c r="EK254" s="53"/>
      <c r="EL254" s="53"/>
      <c r="EM254" s="53"/>
      <c r="EN254" s="53"/>
      <c r="EO254" s="53"/>
      <c r="EP254" s="53"/>
      <c r="EQ254" s="53"/>
      <c r="ER254" s="53"/>
      <c r="ES254" s="53"/>
      <c r="ET254" s="53"/>
      <c r="EU254" s="53"/>
      <c r="EV254" s="53"/>
      <c r="EW254" s="53"/>
      <c r="EX254" s="53"/>
      <c r="EY254" s="53"/>
      <c r="EZ254" s="53"/>
      <c r="FA254" s="53"/>
      <c r="FB254" s="53"/>
      <c r="FC254" s="53"/>
      <c r="FD254" s="53"/>
      <c r="FE254" s="53"/>
      <c r="FF254" s="53"/>
      <c r="FG254" s="53"/>
      <c r="FH254" s="53"/>
      <c r="FI254" s="53"/>
      <c r="FJ254" s="53"/>
      <c r="FK254" s="53"/>
      <c r="FL254" s="53"/>
      <c r="FM254" s="53"/>
      <c r="FN254" s="53"/>
      <c r="FO254" s="53"/>
      <c r="FP254" s="53"/>
      <c r="FQ254" s="53"/>
      <c r="FR254" s="53"/>
      <c r="FS254" s="53"/>
      <c r="FT254" s="53"/>
      <c r="FU254" s="53"/>
      <c r="FV254" s="53"/>
      <c r="FW254" s="53"/>
      <c r="FX254" s="53"/>
      <c r="FY254" s="53"/>
      <c r="FZ254" s="53"/>
      <c r="GA254" s="53"/>
      <c r="GB254" s="53"/>
      <c r="GC254" s="53"/>
      <c r="GD254" s="53"/>
      <c r="GE254" s="53"/>
      <c r="GF254" s="53"/>
      <c r="GG254" s="53"/>
      <c r="GH254" s="53"/>
      <c r="GI254" s="53"/>
      <c r="GJ254" s="53"/>
      <c r="GK254" s="53"/>
      <c r="GL254" s="53"/>
      <c r="GM254" s="53"/>
    </row>
    <row r="255" spans="1:195" ht="11.2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  <c r="DP255" s="53"/>
      <c r="DQ255" s="53"/>
      <c r="DR255" s="53"/>
      <c r="DS255" s="53"/>
      <c r="DT255" s="53"/>
      <c r="DU255" s="53"/>
      <c r="DV255" s="53"/>
      <c r="DW255" s="53"/>
      <c r="DX255" s="53"/>
      <c r="DY255" s="53"/>
      <c r="DZ255" s="53"/>
      <c r="EA255" s="53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53"/>
      <c r="EN255" s="53"/>
      <c r="EO255" s="53"/>
      <c r="EP255" s="53"/>
      <c r="EQ255" s="53"/>
      <c r="ER255" s="53"/>
      <c r="ES255" s="53"/>
      <c r="ET255" s="53"/>
      <c r="EU255" s="53"/>
      <c r="EV255" s="53"/>
      <c r="EW255" s="53"/>
      <c r="EX255" s="53"/>
      <c r="EY255" s="53"/>
      <c r="EZ255" s="53"/>
      <c r="FA255" s="53"/>
      <c r="FB255" s="53"/>
      <c r="FC255" s="53"/>
      <c r="FD255" s="53"/>
      <c r="FE255" s="53"/>
      <c r="FF255" s="53"/>
      <c r="FG255" s="53"/>
      <c r="FH255" s="53"/>
      <c r="FI255" s="53"/>
      <c r="FJ255" s="53"/>
      <c r="FK255" s="53"/>
      <c r="FL255" s="53"/>
      <c r="FM255" s="53"/>
      <c r="FN255" s="53"/>
      <c r="FO255" s="53"/>
      <c r="FP255" s="53"/>
      <c r="FQ255" s="53"/>
      <c r="FR255" s="53"/>
      <c r="FS255" s="53"/>
      <c r="FT255" s="53"/>
      <c r="FU255" s="53"/>
      <c r="FV255" s="53"/>
      <c r="FW255" s="53"/>
      <c r="FX255" s="53"/>
      <c r="FY255" s="53"/>
      <c r="FZ255" s="53"/>
      <c r="GA255" s="53"/>
      <c r="GB255" s="53"/>
      <c r="GC255" s="53"/>
      <c r="GD255" s="53"/>
      <c r="GE255" s="53"/>
      <c r="GF255" s="53"/>
      <c r="GG255" s="53"/>
      <c r="GH255" s="53"/>
      <c r="GI255" s="53"/>
      <c r="GJ255" s="53"/>
      <c r="GK255" s="53"/>
      <c r="GL255" s="53"/>
      <c r="GM255" s="53"/>
    </row>
    <row r="256" spans="1:195" ht="11.2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K256" s="53"/>
      <c r="DL256" s="53"/>
      <c r="DM256" s="53"/>
      <c r="DN256" s="53"/>
      <c r="DO256" s="53"/>
      <c r="DP256" s="53"/>
      <c r="DQ256" s="53"/>
      <c r="DR256" s="53"/>
      <c r="DS256" s="53"/>
      <c r="DT256" s="53"/>
      <c r="DU256" s="53"/>
      <c r="DV256" s="53"/>
      <c r="DW256" s="53"/>
      <c r="DX256" s="53"/>
      <c r="DY256" s="53"/>
      <c r="DZ256" s="53"/>
      <c r="EA256" s="53"/>
      <c r="EB256" s="53"/>
      <c r="EC256" s="53"/>
      <c r="ED256" s="53"/>
      <c r="EE256" s="53"/>
      <c r="EF256" s="53"/>
      <c r="EG256" s="53"/>
      <c r="EH256" s="53"/>
      <c r="EI256" s="53"/>
      <c r="EJ256" s="53"/>
      <c r="EK256" s="53"/>
      <c r="EL256" s="53"/>
      <c r="EM256" s="53"/>
      <c r="EN256" s="53"/>
      <c r="EO256" s="53"/>
      <c r="EP256" s="53"/>
      <c r="EQ256" s="53"/>
      <c r="ER256" s="53"/>
      <c r="ES256" s="53"/>
      <c r="ET256" s="53"/>
      <c r="EU256" s="53"/>
      <c r="EV256" s="53"/>
      <c r="EW256" s="53"/>
      <c r="EX256" s="53"/>
      <c r="EY256" s="53"/>
      <c r="EZ256" s="53"/>
      <c r="FA256" s="53"/>
      <c r="FB256" s="53"/>
      <c r="FC256" s="53"/>
      <c r="FD256" s="53"/>
      <c r="FE256" s="53"/>
      <c r="FF256" s="53"/>
      <c r="FG256" s="53"/>
      <c r="FH256" s="53"/>
      <c r="FI256" s="53"/>
      <c r="FJ256" s="53"/>
      <c r="FK256" s="53"/>
      <c r="FL256" s="53"/>
      <c r="FM256" s="53"/>
      <c r="FN256" s="53"/>
      <c r="FO256" s="53"/>
      <c r="FP256" s="53"/>
      <c r="FQ256" s="53"/>
      <c r="FR256" s="53"/>
      <c r="FS256" s="53"/>
      <c r="FT256" s="53"/>
      <c r="FU256" s="53"/>
      <c r="FV256" s="53"/>
      <c r="FW256" s="53"/>
      <c r="FX256" s="53"/>
      <c r="FY256" s="53"/>
      <c r="FZ256" s="53"/>
      <c r="GA256" s="53"/>
      <c r="GB256" s="53"/>
      <c r="GC256" s="53"/>
      <c r="GD256" s="53"/>
      <c r="GE256" s="53"/>
      <c r="GF256" s="53"/>
      <c r="GG256" s="53"/>
      <c r="GH256" s="53"/>
      <c r="GI256" s="53"/>
      <c r="GJ256" s="53"/>
      <c r="GK256" s="53"/>
      <c r="GL256" s="53"/>
      <c r="GM256" s="53"/>
    </row>
    <row r="257" spans="1:195" ht="11.2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  <c r="CZ257" s="53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K257" s="53"/>
      <c r="DL257" s="53"/>
      <c r="DM257" s="53"/>
      <c r="DN257" s="53"/>
      <c r="DO257" s="53"/>
      <c r="DP257" s="53"/>
      <c r="DQ257" s="53"/>
      <c r="DR257" s="53"/>
      <c r="DS257" s="53"/>
      <c r="DT257" s="53"/>
      <c r="DU257" s="53"/>
      <c r="DV257" s="53"/>
      <c r="DW257" s="53"/>
      <c r="DX257" s="53"/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/>
      <c r="EL257" s="53"/>
      <c r="EM257" s="53"/>
      <c r="EN257" s="53"/>
      <c r="EO257" s="53"/>
      <c r="EP257" s="53"/>
      <c r="EQ257" s="53"/>
      <c r="ER257" s="53"/>
      <c r="ES257" s="53"/>
      <c r="ET257" s="53"/>
      <c r="EU257" s="53"/>
      <c r="EV257" s="53"/>
      <c r="EW257" s="53"/>
      <c r="EX257" s="53"/>
      <c r="EY257" s="53"/>
      <c r="EZ257" s="53"/>
      <c r="FA257" s="53"/>
      <c r="FB257" s="53"/>
      <c r="FC257" s="53"/>
      <c r="FD257" s="53"/>
      <c r="FE257" s="53"/>
      <c r="FF257" s="53"/>
      <c r="FG257" s="53"/>
      <c r="FH257" s="53"/>
      <c r="FI257" s="53"/>
      <c r="FJ257" s="53"/>
      <c r="FK257" s="53"/>
      <c r="FL257" s="53"/>
      <c r="FM257" s="53"/>
      <c r="FN257" s="53"/>
      <c r="FO257" s="53"/>
      <c r="FP257" s="53"/>
      <c r="FQ257" s="53"/>
      <c r="FR257" s="53"/>
      <c r="FS257" s="53"/>
      <c r="FT257" s="53"/>
      <c r="FU257" s="53"/>
      <c r="FV257" s="53"/>
      <c r="FW257" s="53"/>
      <c r="FX257" s="53"/>
      <c r="FY257" s="53"/>
      <c r="FZ257" s="53"/>
      <c r="GA257" s="53"/>
      <c r="GB257" s="53"/>
      <c r="GC257" s="53"/>
      <c r="GD257" s="53"/>
      <c r="GE257" s="53"/>
      <c r="GF257" s="53"/>
      <c r="GG257" s="53"/>
      <c r="GH257" s="53"/>
      <c r="GI257" s="53"/>
      <c r="GJ257" s="53"/>
      <c r="GK257" s="53"/>
      <c r="GL257" s="53"/>
      <c r="GM257" s="53"/>
    </row>
    <row r="258" spans="1:195" ht="11.2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53"/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/>
      <c r="EY258" s="53"/>
      <c r="EZ258" s="53"/>
      <c r="FA258" s="53"/>
      <c r="FB258" s="53"/>
      <c r="FC258" s="53"/>
      <c r="FD258" s="53"/>
      <c r="FE258" s="53"/>
      <c r="FF258" s="53"/>
      <c r="FG258" s="53"/>
      <c r="FH258" s="53"/>
      <c r="FI258" s="53"/>
      <c r="FJ258" s="53"/>
      <c r="FK258" s="53"/>
      <c r="FL258" s="53"/>
      <c r="FM258" s="53"/>
      <c r="FN258" s="53"/>
      <c r="FO258" s="53"/>
      <c r="FP258" s="53"/>
      <c r="FQ258" s="53"/>
      <c r="FR258" s="53"/>
      <c r="FS258" s="53"/>
      <c r="FT258" s="53"/>
      <c r="FU258" s="53"/>
      <c r="FV258" s="53"/>
      <c r="FW258" s="53"/>
      <c r="FX258" s="53"/>
      <c r="FY258" s="53"/>
      <c r="FZ258" s="53"/>
      <c r="GA258" s="53"/>
      <c r="GB258" s="53"/>
      <c r="GC258" s="53"/>
      <c r="GD258" s="53"/>
      <c r="GE258" s="53"/>
      <c r="GF258" s="53"/>
      <c r="GG258" s="53"/>
      <c r="GH258" s="53"/>
      <c r="GI258" s="53"/>
      <c r="GJ258" s="53"/>
      <c r="GK258" s="53"/>
      <c r="GL258" s="53"/>
      <c r="GM258" s="53"/>
    </row>
    <row r="259" spans="1:195" ht="11.2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K259" s="53"/>
      <c r="DL259" s="53"/>
      <c r="DM259" s="53"/>
      <c r="DN259" s="53"/>
      <c r="DO259" s="53"/>
      <c r="DP259" s="53"/>
      <c r="DQ259" s="53"/>
      <c r="DR259" s="53"/>
      <c r="DS259" s="53"/>
      <c r="DT259" s="53"/>
      <c r="DU259" s="53"/>
      <c r="DV259" s="53"/>
      <c r="DW259" s="53"/>
      <c r="DX259" s="53"/>
      <c r="DY259" s="53"/>
      <c r="DZ259" s="53"/>
      <c r="EA259" s="53"/>
      <c r="EB259" s="53"/>
      <c r="EC259" s="53"/>
      <c r="ED259" s="53"/>
      <c r="EE259" s="53"/>
      <c r="EF259" s="53"/>
      <c r="EG259" s="53"/>
      <c r="EH259" s="53"/>
      <c r="EI259" s="53"/>
      <c r="EJ259" s="53"/>
      <c r="EK259" s="53"/>
      <c r="EL259" s="53"/>
      <c r="EM259" s="53"/>
      <c r="EN259" s="53"/>
      <c r="EO259" s="53"/>
      <c r="EP259" s="53"/>
      <c r="EQ259" s="53"/>
      <c r="ER259" s="53"/>
      <c r="ES259" s="53"/>
      <c r="ET259" s="53"/>
      <c r="EU259" s="53"/>
      <c r="EV259" s="53"/>
      <c r="EW259" s="53"/>
      <c r="EX259" s="53"/>
      <c r="EY259" s="53"/>
      <c r="EZ259" s="53"/>
      <c r="FA259" s="53"/>
      <c r="FB259" s="53"/>
      <c r="FC259" s="53"/>
      <c r="FD259" s="53"/>
      <c r="FE259" s="53"/>
      <c r="FF259" s="53"/>
      <c r="FG259" s="53"/>
      <c r="FH259" s="53"/>
      <c r="FI259" s="53"/>
      <c r="FJ259" s="53"/>
      <c r="FK259" s="53"/>
      <c r="FL259" s="53"/>
      <c r="FM259" s="53"/>
      <c r="FN259" s="53"/>
      <c r="FO259" s="53"/>
      <c r="FP259" s="53"/>
      <c r="FQ259" s="53"/>
      <c r="FR259" s="53"/>
      <c r="FS259" s="53"/>
      <c r="FT259" s="53"/>
      <c r="FU259" s="53"/>
      <c r="FV259" s="53"/>
      <c r="FW259" s="53"/>
      <c r="FX259" s="53"/>
      <c r="FY259" s="53"/>
      <c r="FZ259" s="53"/>
      <c r="GA259" s="53"/>
      <c r="GB259" s="53"/>
      <c r="GC259" s="53"/>
      <c r="GD259" s="53"/>
      <c r="GE259" s="53"/>
      <c r="GF259" s="53"/>
      <c r="GG259" s="53"/>
      <c r="GH259" s="53"/>
      <c r="GI259" s="53"/>
      <c r="GJ259" s="53"/>
      <c r="GK259" s="53"/>
      <c r="GL259" s="53"/>
      <c r="GM259" s="53"/>
    </row>
    <row r="260" spans="1:195" ht="11.2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  <c r="CZ260" s="53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K260" s="53"/>
      <c r="DL260" s="53"/>
      <c r="DM260" s="53"/>
      <c r="DN260" s="53"/>
      <c r="DO260" s="53"/>
      <c r="DP260" s="53"/>
      <c r="DQ260" s="53"/>
      <c r="DR260" s="53"/>
      <c r="DS260" s="53"/>
      <c r="DT260" s="53"/>
      <c r="DU260" s="53"/>
      <c r="DV260" s="53"/>
      <c r="DW260" s="53"/>
      <c r="DX260" s="53"/>
      <c r="DY260" s="53"/>
      <c r="DZ260" s="53"/>
      <c r="EA260" s="53"/>
      <c r="EB260" s="53"/>
      <c r="EC260" s="53"/>
      <c r="ED260" s="53"/>
      <c r="EE260" s="53"/>
      <c r="EF260" s="53"/>
      <c r="EG260" s="53"/>
      <c r="EH260" s="53"/>
      <c r="EI260" s="53"/>
      <c r="EJ260" s="53"/>
      <c r="EK260" s="53"/>
      <c r="EL260" s="53"/>
      <c r="EM260" s="53"/>
      <c r="EN260" s="53"/>
      <c r="EO260" s="53"/>
      <c r="EP260" s="53"/>
      <c r="EQ260" s="53"/>
      <c r="ER260" s="53"/>
      <c r="ES260" s="53"/>
      <c r="ET260" s="53"/>
      <c r="EU260" s="53"/>
      <c r="EV260" s="53"/>
      <c r="EW260" s="53"/>
      <c r="EX260" s="53"/>
      <c r="EY260" s="53"/>
      <c r="EZ260" s="53"/>
      <c r="FA260" s="53"/>
      <c r="FB260" s="53"/>
      <c r="FC260" s="53"/>
      <c r="FD260" s="53"/>
      <c r="FE260" s="53"/>
      <c r="FF260" s="53"/>
      <c r="FG260" s="53"/>
      <c r="FH260" s="53"/>
      <c r="FI260" s="53"/>
      <c r="FJ260" s="53"/>
      <c r="FK260" s="53"/>
      <c r="FL260" s="53"/>
      <c r="FM260" s="53"/>
      <c r="FN260" s="53"/>
      <c r="FO260" s="53"/>
      <c r="FP260" s="53"/>
      <c r="FQ260" s="53"/>
      <c r="FR260" s="53"/>
      <c r="FS260" s="53"/>
      <c r="FT260" s="53"/>
      <c r="FU260" s="53"/>
      <c r="FV260" s="53"/>
      <c r="FW260" s="53"/>
      <c r="FX260" s="53"/>
      <c r="FY260" s="53"/>
      <c r="FZ260" s="53"/>
      <c r="GA260" s="53"/>
      <c r="GB260" s="53"/>
      <c r="GC260" s="53"/>
      <c r="GD260" s="53"/>
      <c r="GE260" s="53"/>
      <c r="GF260" s="53"/>
      <c r="GG260" s="53"/>
      <c r="GH260" s="53"/>
      <c r="GI260" s="53"/>
      <c r="GJ260" s="53"/>
      <c r="GK260" s="53"/>
      <c r="GL260" s="53"/>
      <c r="GM260" s="53"/>
    </row>
    <row r="261" spans="1:195" ht="11.2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/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  <c r="FK261" s="53"/>
      <c r="FL261" s="53"/>
      <c r="FM261" s="53"/>
      <c r="FN261" s="53"/>
      <c r="FO261" s="53"/>
      <c r="FP261" s="53"/>
      <c r="FQ261" s="53"/>
      <c r="FR261" s="53"/>
      <c r="FS261" s="53"/>
      <c r="FT261" s="53"/>
      <c r="FU261" s="53"/>
      <c r="FV261" s="53"/>
      <c r="FW261" s="53"/>
      <c r="FX261" s="53"/>
      <c r="FY261" s="53"/>
      <c r="FZ261" s="53"/>
      <c r="GA261" s="53"/>
      <c r="GB261" s="53"/>
      <c r="GC261" s="53"/>
      <c r="GD261" s="53"/>
      <c r="GE261" s="53"/>
      <c r="GF261" s="53"/>
      <c r="GG261" s="53"/>
      <c r="GH261" s="53"/>
      <c r="GI261" s="53"/>
      <c r="GJ261" s="53"/>
      <c r="GK261" s="53"/>
      <c r="GL261" s="53"/>
      <c r="GM261" s="53"/>
    </row>
    <row r="262" spans="1:195" ht="11.2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/>
      <c r="CY262" s="53"/>
      <c r="CZ262" s="53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  <c r="DK262" s="53"/>
      <c r="DL262" s="53"/>
      <c r="DM262" s="53"/>
      <c r="DN262" s="53"/>
      <c r="DO262" s="53"/>
      <c r="DP262" s="53"/>
      <c r="DQ262" s="53"/>
      <c r="DR262" s="53"/>
      <c r="DS262" s="53"/>
      <c r="DT262" s="53"/>
      <c r="DU262" s="53"/>
      <c r="DV262" s="53"/>
      <c r="DW262" s="53"/>
      <c r="DX262" s="53"/>
      <c r="DY262" s="53"/>
      <c r="DZ262" s="53"/>
      <c r="EA262" s="53"/>
      <c r="EB262" s="53"/>
      <c r="EC262" s="53"/>
      <c r="ED262" s="53"/>
      <c r="EE262" s="53"/>
      <c r="EF262" s="53"/>
      <c r="EG262" s="53"/>
      <c r="EH262" s="53"/>
      <c r="EI262" s="53"/>
      <c r="EJ262" s="53"/>
      <c r="EK262" s="53"/>
      <c r="EL262" s="53"/>
      <c r="EM262" s="53"/>
      <c r="EN262" s="53"/>
      <c r="EO262" s="53"/>
      <c r="EP262" s="53"/>
      <c r="EQ262" s="53"/>
      <c r="ER262" s="53"/>
      <c r="ES262" s="53"/>
      <c r="ET262" s="53"/>
      <c r="EU262" s="53"/>
      <c r="EV262" s="53"/>
      <c r="EW262" s="53"/>
      <c r="EX262" s="53"/>
      <c r="EY262" s="53"/>
      <c r="EZ262" s="53"/>
      <c r="FA262" s="53"/>
      <c r="FB262" s="53"/>
      <c r="FC262" s="53"/>
      <c r="FD262" s="53"/>
      <c r="FE262" s="53"/>
      <c r="FF262" s="53"/>
      <c r="FG262" s="53"/>
      <c r="FH262" s="53"/>
      <c r="FI262" s="53"/>
      <c r="FJ262" s="53"/>
      <c r="FK262" s="53"/>
      <c r="FL262" s="53"/>
      <c r="FM262" s="53"/>
      <c r="FN262" s="53"/>
      <c r="FO262" s="53"/>
      <c r="FP262" s="53"/>
      <c r="FQ262" s="53"/>
      <c r="FR262" s="53"/>
      <c r="FS262" s="53"/>
      <c r="FT262" s="53"/>
      <c r="FU262" s="53"/>
      <c r="FV262" s="53"/>
      <c r="FW262" s="53"/>
      <c r="FX262" s="53"/>
      <c r="FY262" s="53"/>
      <c r="FZ262" s="53"/>
      <c r="GA262" s="53"/>
      <c r="GB262" s="53"/>
      <c r="GC262" s="53"/>
      <c r="GD262" s="53"/>
      <c r="GE262" s="53"/>
      <c r="GF262" s="53"/>
      <c r="GG262" s="53"/>
      <c r="GH262" s="53"/>
      <c r="GI262" s="53"/>
      <c r="GJ262" s="53"/>
      <c r="GK262" s="53"/>
      <c r="GL262" s="53"/>
      <c r="GM262" s="53"/>
    </row>
    <row r="263" spans="1:195" ht="11.2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53"/>
      <c r="DM263" s="53"/>
      <c r="DN263" s="53"/>
      <c r="DO263" s="53"/>
      <c r="DP263" s="53"/>
      <c r="DQ263" s="53"/>
      <c r="DR263" s="53"/>
      <c r="DS263" s="53"/>
      <c r="DT263" s="53"/>
      <c r="DU263" s="53"/>
      <c r="DV263" s="53"/>
      <c r="DW263" s="53"/>
      <c r="DX263" s="53"/>
      <c r="DY263" s="53"/>
      <c r="DZ263" s="53"/>
      <c r="EA263" s="53"/>
      <c r="EB263" s="53"/>
      <c r="EC263" s="53"/>
      <c r="ED263" s="53"/>
      <c r="EE263" s="53"/>
      <c r="EF263" s="53"/>
      <c r="EG263" s="53"/>
      <c r="EH263" s="53"/>
      <c r="EI263" s="53"/>
      <c r="EJ263" s="53"/>
      <c r="EK263" s="53"/>
      <c r="EL263" s="53"/>
      <c r="EM263" s="53"/>
      <c r="EN263" s="53"/>
      <c r="EO263" s="53"/>
      <c r="EP263" s="53"/>
      <c r="EQ263" s="53"/>
      <c r="ER263" s="53"/>
      <c r="ES263" s="53"/>
      <c r="ET263" s="53"/>
      <c r="EU263" s="53"/>
      <c r="EV263" s="53"/>
      <c r="EW263" s="53"/>
      <c r="EX263" s="53"/>
      <c r="EY263" s="53"/>
      <c r="EZ263" s="53"/>
      <c r="FA263" s="53"/>
      <c r="FB263" s="53"/>
      <c r="FC263" s="53"/>
      <c r="FD263" s="53"/>
      <c r="FE263" s="53"/>
      <c r="FF263" s="53"/>
      <c r="FG263" s="53"/>
      <c r="FH263" s="53"/>
      <c r="FI263" s="53"/>
      <c r="FJ263" s="53"/>
      <c r="FK263" s="53"/>
      <c r="FL263" s="53"/>
      <c r="FM263" s="53"/>
      <c r="FN263" s="53"/>
      <c r="FO263" s="53"/>
      <c r="FP263" s="53"/>
      <c r="FQ263" s="53"/>
      <c r="FR263" s="53"/>
      <c r="FS263" s="53"/>
      <c r="FT263" s="53"/>
      <c r="FU263" s="53"/>
      <c r="FV263" s="53"/>
      <c r="FW263" s="53"/>
      <c r="FX263" s="53"/>
      <c r="FY263" s="53"/>
      <c r="FZ263" s="53"/>
      <c r="GA263" s="53"/>
      <c r="GB263" s="53"/>
      <c r="GC263" s="53"/>
      <c r="GD263" s="53"/>
      <c r="GE263" s="53"/>
      <c r="GF263" s="53"/>
      <c r="GG263" s="53"/>
      <c r="GH263" s="53"/>
      <c r="GI263" s="53"/>
      <c r="GJ263" s="53"/>
      <c r="GK263" s="53"/>
      <c r="GL263" s="53"/>
      <c r="GM263" s="53"/>
    </row>
    <row r="264" spans="1:195" ht="11.2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53"/>
      <c r="CS264" s="53"/>
      <c r="CT264" s="53"/>
      <c r="CU264" s="53"/>
      <c r="CV264" s="53"/>
      <c r="CW264" s="53"/>
      <c r="CX264" s="53"/>
      <c r="CY264" s="53"/>
      <c r="CZ264" s="53"/>
      <c r="DA264" s="53"/>
      <c r="DB264" s="53"/>
      <c r="DC264" s="53"/>
      <c r="DD264" s="53"/>
      <c r="DE264" s="53"/>
      <c r="DF264" s="53"/>
      <c r="DG264" s="53"/>
      <c r="DH264" s="53"/>
      <c r="DI264" s="53"/>
      <c r="DJ264" s="53"/>
      <c r="DK264" s="53"/>
      <c r="DL264" s="53"/>
      <c r="DM264" s="53"/>
      <c r="DN264" s="53"/>
      <c r="DO264" s="53"/>
      <c r="DP264" s="53"/>
      <c r="DQ264" s="53"/>
      <c r="DR264" s="53"/>
      <c r="DS264" s="53"/>
      <c r="DT264" s="53"/>
      <c r="DU264" s="53"/>
      <c r="DV264" s="53"/>
      <c r="DW264" s="53"/>
      <c r="DX264" s="53"/>
      <c r="DY264" s="53"/>
      <c r="DZ264" s="53"/>
      <c r="EA264" s="53"/>
      <c r="EB264" s="53"/>
      <c r="EC264" s="53"/>
      <c r="ED264" s="53"/>
      <c r="EE264" s="53"/>
      <c r="EF264" s="53"/>
      <c r="EG264" s="53"/>
      <c r="EH264" s="53"/>
      <c r="EI264" s="53"/>
      <c r="EJ264" s="53"/>
      <c r="EK264" s="53"/>
      <c r="EL264" s="53"/>
      <c r="EM264" s="53"/>
      <c r="EN264" s="53"/>
      <c r="EO264" s="53"/>
      <c r="EP264" s="53"/>
      <c r="EQ264" s="53"/>
      <c r="ER264" s="53"/>
      <c r="ES264" s="53"/>
      <c r="ET264" s="53"/>
      <c r="EU264" s="53"/>
      <c r="EV264" s="53"/>
      <c r="EW264" s="53"/>
      <c r="EX264" s="53"/>
      <c r="EY264" s="53"/>
      <c r="EZ264" s="53"/>
      <c r="FA264" s="53"/>
      <c r="FB264" s="53"/>
      <c r="FC264" s="53"/>
      <c r="FD264" s="53"/>
      <c r="FE264" s="53"/>
      <c r="FF264" s="53"/>
      <c r="FG264" s="53"/>
      <c r="FH264" s="53"/>
      <c r="FI264" s="53"/>
      <c r="FJ264" s="53"/>
      <c r="FK264" s="53"/>
      <c r="FL264" s="53"/>
      <c r="FM264" s="53"/>
      <c r="FN264" s="53"/>
      <c r="FO264" s="53"/>
      <c r="FP264" s="53"/>
      <c r="FQ264" s="53"/>
      <c r="FR264" s="53"/>
      <c r="FS264" s="53"/>
      <c r="FT264" s="53"/>
      <c r="FU264" s="53"/>
      <c r="FV264" s="53"/>
      <c r="FW264" s="53"/>
      <c r="FX264" s="53"/>
      <c r="FY264" s="53"/>
      <c r="FZ264" s="53"/>
      <c r="GA264" s="53"/>
      <c r="GB264" s="53"/>
      <c r="GC264" s="53"/>
      <c r="GD264" s="53"/>
      <c r="GE264" s="53"/>
      <c r="GF264" s="53"/>
      <c r="GG264" s="53"/>
      <c r="GH264" s="53"/>
      <c r="GI264" s="53"/>
      <c r="GJ264" s="53"/>
      <c r="GK264" s="53"/>
      <c r="GL264" s="53"/>
      <c r="GM264" s="53"/>
    </row>
    <row r="265" spans="1:195" ht="11.2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/>
      <c r="CA265" s="53"/>
      <c r="CB265" s="53"/>
      <c r="CC265" s="53"/>
      <c r="CD265" s="53"/>
      <c r="CE265" s="53"/>
      <c r="CF265" s="53"/>
      <c r="CG265" s="53"/>
      <c r="CH265" s="53"/>
      <c r="CI265" s="53"/>
      <c r="CJ265" s="53"/>
      <c r="CK265" s="53"/>
      <c r="CL265" s="53"/>
      <c r="CM265" s="53"/>
      <c r="CN265" s="53"/>
      <c r="CO265" s="53"/>
      <c r="CP265" s="53"/>
      <c r="CQ265" s="53"/>
      <c r="CR265" s="53"/>
      <c r="CS265" s="53"/>
      <c r="CT265" s="53"/>
      <c r="CU265" s="53"/>
      <c r="CV265" s="53"/>
      <c r="CW265" s="53"/>
      <c r="CX265" s="53"/>
      <c r="CY265" s="53"/>
      <c r="CZ265" s="53"/>
      <c r="DA265" s="53"/>
      <c r="DB265" s="53"/>
      <c r="DC265" s="53"/>
      <c r="DD265" s="53"/>
      <c r="DE265" s="53"/>
      <c r="DF265" s="53"/>
      <c r="DG265" s="53"/>
      <c r="DH265" s="53"/>
      <c r="DI265" s="53"/>
      <c r="DJ265" s="53"/>
      <c r="DK265" s="53"/>
      <c r="DL265" s="53"/>
      <c r="DM265" s="53"/>
      <c r="DN265" s="53"/>
      <c r="DO265" s="53"/>
      <c r="DP265" s="53"/>
      <c r="DQ265" s="53"/>
      <c r="DR265" s="53"/>
      <c r="DS265" s="53"/>
      <c r="DT265" s="53"/>
      <c r="DU265" s="53"/>
      <c r="DV265" s="53"/>
      <c r="DW265" s="53"/>
      <c r="DX265" s="53"/>
      <c r="DY265" s="53"/>
      <c r="DZ265" s="53"/>
      <c r="EA265" s="53"/>
      <c r="EB265" s="53"/>
      <c r="EC265" s="53"/>
      <c r="ED265" s="53"/>
      <c r="EE265" s="53"/>
      <c r="EF265" s="53"/>
      <c r="EG265" s="53"/>
      <c r="EH265" s="53"/>
      <c r="EI265" s="53"/>
      <c r="EJ265" s="53"/>
      <c r="EK265" s="53"/>
      <c r="EL265" s="53"/>
      <c r="EM265" s="53"/>
      <c r="EN265" s="53"/>
      <c r="EO265" s="53"/>
      <c r="EP265" s="53"/>
      <c r="EQ265" s="53"/>
      <c r="ER265" s="53"/>
      <c r="ES265" s="53"/>
      <c r="ET265" s="53"/>
      <c r="EU265" s="53"/>
      <c r="EV265" s="53"/>
      <c r="EW265" s="53"/>
      <c r="EX265" s="53"/>
      <c r="EY265" s="53"/>
      <c r="EZ265" s="53"/>
      <c r="FA265" s="53"/>
      <c r="FB265" s="53"/>
      <c r="FC265" s="53"/>
      <c r="FD265" s="53"/>
      <c r="FE265" s="53"/>
      <c r="FF265" s="53"/>
      <c r="FG265" s="53"/>
      <c r="FH265" s="53"/>
      <c r="FI265" s="53"/>
      <c r="FJ265" s="53"/>
      <c r="FK265" s="53"/>
      <c r="FL265" s="53"/>
      <c r="FM265" s="53"/>
      <c r="FN265" s="53"/>
      <c r="FO265" s="53"/>
      <c r="FP265" s="53"/>
      <c r="FQ265" s="53"/>
      <c r="FR265" s="53"/>
      <c r="FS265" s="53"/>
      <c r="FT265" s="53"/>
      <c r="FU265" s="53"/>
      <c r="FV265" s="53"/>
      <c r="FW265" s="53"/>
      <c r="FX265" s="53"/>
      <c r="FY265" s="53"/>
      <c r="FZ265" s="53"/>
      <c r="GA265" s="53"/>
      <c r="GB265" s="53"/>
      <c r="GC265" s="53"/>
      <c r="GD265" s="53"/>
      <c r="GE265" s="53"/>
      <c r="GF265" s="53"/>
      <c r="GG265" s="53"/>
      <c r="GH265" s="53"/>
      <c r="GI265" s="53"/>
      <c r="GJ265" s="53"/>
      <c r="GK265" s="53"/>
      <c r="GL265" s="53"/>
      <c r="GM265" s="53"/>
    </row>
    <row r="266" spans="1:195" ht="11.2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  <c r="CZ266" s="53"/>
      <c r="DA266" s="53"/>
      <c r="DB266" s="53"/>
      <c r="DC266" s="53"/>
      <c r="DD266" s="53"/>
      <c r="DE266" s="53"/>
      <c r="DF266" s="53"/>
      <c r="DG266" s="53"/>
      <c r="DH266" s="53"/>
      <c r="DI266" s="53"/>
      <c r="DJ266" s="53"/>
      <c r="DK266" s="53"/>
      <c r="DL266" s="53"/>
      <c r="DM266" s="53"/>
      <c r="DN266" s="53"/>
      <c r="DO266" s="53"/>
      <c r="DP266" s="53"/>
      <c r="DQ266" s="53"/>
      <c r="DR266" s="53"/>
      <c r="DS266" s="53"/>
      <c r="DT266" s="53"/>
      <c r="DU266" s="53"/>
      <c r="DV266" s="53"/>
      <c r="DW266" s="53"/>
      <c r="DX266" s="53"/>
      <c r="DY266" s="53"/>
      <c r="DZ266" s="53"/>
      <c r="EA266" s="53"/>
      <c r="EB266" s="53"/>
      <c r="EC266" s="53"/>
      <c r="ED266" s="53"/>
      <c r="EE266" s="53"/>
      <c r="EF266" s="53"/>
      <c r="EG266" s="53"/>
      <c r="EH266" s="53"/>
      <c r="EI266" s="53"/>
      <c r="EJ266" s="53"/>
      <c r="EK266" s="53"/>
      <c r="EL266" s="53"/>
      <c r="EM266" s="53"/>
      <c r="EN266" s="53"/>
      <c r="EO266" s="53"/>
      <c r="EP266" s="53"/>
      <c r="EQ266" s="53"/>
      <c r="ER266" s="53"/>
      <c r="ES266" s="53"/>
      <c r="ET266" s="53"/>
      <c r="EU266" s="53"/>
      <c r="EV266" s="53"/>
      <c r="EW266" s="53"/>
      <c r="EX266" s="53"/>
      <c r="EY266" s="53"/>
      <c r="EZ266" s="53"/>
      <c r="FA266" s="53"/>
      <c r="FB266" s="53"/>
      <c r="FC266" s="53"/>
      <c r="FD266" s="53"/>
      <c r="FE266" s="53"/>
      <c r="FF266" s="53"/>
      <c r="FG266" s="53"/>
      <c r="FH266" s="53"/>
      <c r="FI266" s="53"/>
      <c r="FJ266" s="53"/>
      <c r="FK266" s="53"/>
      <c r="FL266" s="53"/>
      <c r="FM266" s="53"/>
      <c r="FN266" s="53"/>
      <c r="FO266" s="53"/>
      <c r="FP266" s="53"/>
      <c r="FQ266" s="53"/>
      <c r="FR266" s="53"/>
      <c r="FS266" s="53"/>
      <c r="FT266" s="53"/>
      <c r="FU266" s="53"/>
      <c r="FV266" s="53"/>
      <c r="FW266" s="53"/>
      <c r="FX266" s="53"/>
      <c r="FY266" s="53"/>
      <c r="FZ266" s="53"/>
      <c r="GA266" s="53"/>
      <c r="GB266" s="53"/>
      <c r="GC266" s="53"/>
      <c r="GD266" s="53"/>
      <c r="GE266" s="53"/>
      <c r="GF266" s="53"/>
      <c r="GG266" s="53"/>
      <c r="GH266" s="53"/>
      <c r="GI266" s="53"/>
      <c r="GJ266" s="53"/>
      <c r="GK266" s="53"/>
      <c r="GL266" s="53"/>
      <c r="GM266" s="53"/>
    </row>
    <row r="267" spans="1:195" ht="11.2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  <c r="CZ267" s="53"/>
      <c r="DA267" s="53"/>
      <c r="DB267" s="53"/>
      <c r="DC267" s="53"/>
      <c r="DD267" s="53"/>
      <c r="DE267" s="53"/>
      <c r="DF267" s="53"/>
      <c r="DG267" s="53"/>
      <c r="DH267" s="53"/>
      <c r="DI267" s="53"/>
      <c r="DJ267" s="53"/>
      <c r="DK267" s="53"/>
      <c r="DL267" s="53"/>
      <c r="DM267" s="53"/>
      <c r="DN267" s="53"/>
      <c r="DO267" s="53"/>
      <c r="DP267" s="53"/>
      <c r="DQ267" s="53"/>
      <c r="DR267" s="53"/>
      <c r="DS267" s="53"/>
      <c r="DT267" s="53"/>
      <c r="DU267" s="53"/>
      <c r="DV267" s="53"/>
      <c r="DW267" s="53"/>
      <c r="DX267" s="53"/>
      <c r="DY267" s="53"/>
      <c r="DZ267" s="53"/>
      <c r="EA267" s="53"/>
      <c r="EB267" s="53"/>
      <c r="EC267" s="53"/>
      <c r="ED267" s="53"/>
      <c r="EE267" s="53"/>
      <c r="EF267" s="53"/>
      <c r="EG267" s="53"/>
      <c r="EH267" s="53"/>
      <c r="EI267" s="53"/>
      <c r="EJ267" s="53"/>
      <c r="EK267" s="53"/>
      <c r="EL267" s="53"/>
      <c r="EM267" s="53"/>
      <c r="EN267" s="53"/>
      <c r="EO267" s="53"/>
      <c r="EP267" s="53"/>
      <c r="EQ267" s="53"/>
      <c r="ER267" s="53"/>
      <c r="ES267" s="53"/>
      <c r="ET267" s="53"/>
      <c r="EU267" s="53"/>
      <c r="EV267" s="53"/>
      <c r="EW267" s="53"/>
      <c r="EX267" s="53"/>
      <c r="EY267" s="53"/>
      <c r="EZ267" s="53"/>
      <c r="FA267" s="53"/>
      <c r="FB267" s="53"/>
      <c r="FC267" s="53"/>
      <c r="FD267" s="53"/>
      <c r="FE267" s="53"/>
      <c r="FF267" s="53"/>
      <c r="FG267" s="53"/>
      <c r="FH267" s="53"/>
      <c r="FI267" s="53"/>
      <c r="FJ267" s="53"/>
      <c r="FK267" s="53"/>
      <c r="FL267" s="53"/>
      <c r="FM267" s="53"/>
      <c r="FN267" s="53"/>
      <c r="FO267" s="53"/>
      <c r="FP267" s="53"/>
      <c r="FQ267" s="53"/>
      <c r="FR267" s="53"/>
      <c r="FS267" s="53"/>
      <c r="FT267" s="53"/>
      <c r="FU267" s="53"/>
      <c r="FV267" s="53"/>
      <c r="FW267" s="53"/>
      <c r="FX267" s="53"/>
      <c r="FY267" s="53"/>
      <c r="FZ267" s="53"/>
      <c r="GA267" s="53"/>
      <c r="GB267" s="53"/>
      <c r="GC267" s="53"/>
      <c r="GD267" s="53"/>
      <c r="GE267" s="53"/>
      <c r="GF267" s="53"/>
      <c r="GG267" s="53"/>
      <c r="GH267" s="53"/>
      <c r="GI267" s="53"/>
      <c r="GJ267" s="53"/>
      <c r="GK267" s="53"/>
      <c r="GL267" s="53"/>
      <c r="GM267" s="53"/>
    </row>
    <row r="268" spans="1:195" ht="11.2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53"/>
      <c r="CS268" s="53"/>
      <c r="CT268" s="53"/>
      <c r="CU268" s="53"/>
      <c r="CV268" s="53"/>
      <c r="CW268" s="53"/>
      <c r="CX268" s="53"/>
      <c r="CY268" s="53"/>
      <c r="CZ268" s="53"/>
      <c r="DA268" s="53"/>
      <c r="DB268" s="53"/>
      <c r="DC268" s="53"/>
      <c r="DD268" s="53"/>
      <c r="DE268" s="53"/>
      <c r="DF268" s="53"/>
      <c r="DG268" s="53"/>
      <c r="DH268" s="53"/>
      <c r="DI268" s="53"/>
      <c r="DJ268" s="53"/>
      <c r="DK268" s="53"/>
      <c r="DL268" s="53"/>
      <c r="DM268" s="53"/>
      <c r="DN268" s="53"/>
      <c r="DO268" s="53"/>
      <c r="DP268" s="53"/>
      <c r="DQ268" s="53"/>
      <c r="DR268" s="53"/>
      <c r="DS268" s="53"/>
      <c r="DT268" s="53"/>
      <c r="DU268" s="53"/>
      <c r="DV268" s="53"/>
      <c r="DW268" s="53"/>
      <c r="DX268" s="53"/>
      <c r="DY268" s="53"/>
      <c r="DZ268" s="53"/>
      <c r="EA268" s="53"/>
      <c r="EB268" s="53"/>
      <c r="EC268" s="53"/>
      <c r="ED268" s="53"/>
      <c r="EE268" s="53"/>
      <c r="EF268" s="53"/>
      <c r="EG268" s="53"/>
      <c r="EH268" s="53"/>
      <c r="EI268" s="53"/>
      <c r="EJ268" s="53"/>
      <c r="EK268" s="53"/>
      <c r="EL268" s="53"/>
      <c r="EM268" s="53"/>
      <c r="EN268" s="53"/>
      <c r="EO268" s="53"/>
      <c r="EP268" s="53"/>
      <c r="EQ268" s="53"/>
      <c r="ER268" s="53"/>
      <c r="ES268" s="53"/>
      <c r="ET268" s="53"/>
      <c r="EU268" s="53"/>
      <c r="EV268" s="53"/>
      <c r="EW268" s="53"/>
      <c r="EX268" s="53"/>
      <c r="EY268" s="53"/>
      <c r="EZ268" s="53"/>
      <c r="FA268" s="53"/>
      <c r="FB268" s="53"/>
      <c r="FC268" s="53"/>
      <c r="FD268" s="53"/>
      <c r="FE268" s="53"/>
      <c r="FF268" s="53"/>
      <c r="FG268" s="53"/>
      <c r="FH268" s="53"/>
      <c r="FI268" s="53"/>
      <c r="FJ268" s="53"/>
      <c r="FK268" s="53"/>
      <c r="FL268" s="53"/>
      <c r="FM268" s="53"/>
      <c r="FN268" s="53"/>
      <c r="FO268" s="53"/>
      <c r="FP268" s="53"/>
      <c r="FQ268" s="53"/>
      <c r="FR268" s="53"/>
      <c r="FS268" s="53"/>
      <c r="FT268" s="53"/>
      <c r="FU268" s="53"/>
      <c r="FV268" s="53"/>
      <c r="FW268" s="53"/>
      <c r="FX268" s="53"/>
      <c r="FY268" s="53"/>
      <c r="FZ268" s="53"/>
      <c r="GA268" s="53"/>
      <c r="GB268" s="53"/>
      <c r="GC268" s="53"/>
      <c r="GD268" s="53"/>
      <c r="GE268" s="53"/>
      <c r="GF268" s="53"/>
      <c r="GG268" s="53"/>
      <c r="GH268" s="53"/>
      <c r="GI268" s="53"/>
      <c r="GJ268" s="53"/>
      <c r="GK268" s="53"/>
      <c r="GL268" s="53"/>
      <c r="GM268" s="53"/>
    </row>
    <row r="269" spans="1:195" ht="11.2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  <c r="DL269" s="53"/>
      <c r="DM269" s="53"/>
      <c r="DN269" s="53"/>
      <c r="DO269" s="53"/>
      <c r="DP269" s="53"/>
      <c r="DQ269" s="53"/>
      <c r="DR269" s="53"/>
      <c r="DS269" s="53"/>
      <c r="DT269" s="53"/>
      <c r="DU269" s="53"/>
      <c r="DV269" s="53"/>
      <c r="DW269" s="53"/>
      <c r="DX269" s="53"/>
      <c r="DY269" s="53"/>
      <c r="DZ269" s="53"/>
      <c r="EA269" s="53"/>
      <c r="EB269" s="53"/>
      <c r="EC269" s="53"/>
      <c r="ED269" s="53"/>
      <c r="EE269" s="53"/>
      <c r="EF269" s="53"/>
      <c r="EG269" s="53"/>
      <c r="EH269" s="53"/>
      <c r="EI269" s="53"/>
      <c r="EJ269" s="53"/>
      <c r="EK269" s="53"/>
      <c r="EL269" s="53"/>
      <c r="EM269" s="53"/>
      <c r="EN269" s="53"/>
      <c r="EO269" s="53"/>
      <c r="EP269" s="53"/>
      <c r="EQ269" s="53"/>
      <c r="ER269" s="53"/>
      <c r="ES269" s="53"/>
      <c r="ET269" s="53"/>
      <c r="EU269" s="53"/>
      <c r="EV269" s="53"/>
      <c r="EW269" s="53"/>
      <c r="EX269" s="53"/>
      <c r="EY269" s="53"/>
      <c r="EZ269" s="53"/>
      <c r="FA269" s="53"/>
      <c r="FB269" s="53"/>
      <c r="FC269" s="53"/>
      <c r="FD269" s="53"/>
      <c r="FE269" s="53"/>
      <c r="FF269" s="53"/>
      <c r="FG269" s="53"/>
      <c r="FH269" s="53"/>
      <c r="FI269" s="53"/>
      <c r="FJ269" s="53"/>
      <c r="FK269" s="53"/>
      <c r="FL269" s="53"/>
      <c r="FM269" s="53"/>
      <c r="FN269" s="53"/>
      <c r="FO269" s="53"/>
      <c r="FP269" s="53"/>
      <c r="FQ269" s="53"/>
      <c r="FR269" s="53"/>
      <c r="FS269" s="53"/>
      <c r="FT269" s="53"/>
      <c r="FU269" s="53"/>
      <c r="FV269" s="53"/>
      <c r="FW269" s="53"/>
      <c r="FX269" s="53"/>
      <c r="FY269" s="53"/>
      <c r="FZ269" s="53"/>
      <c r="GA269" s="53"/>
      <c r="GB269" s="53"/>
      <c r="GC269" s="53"/>
      <c r="GD269" s="53"/>
      <c r="GE269" s="53"/>
      <c r="GF269" s="53"/>
      <c r="GG269" s="53"/>
      <c r="GH269" s="53"/>
      <c r="GI269" s="53"/>
      <c r="GJ269" s="53"/>
      <c r="GK269" s="53"/>
      <c r="GL269" s="53"/>
      <c r="GM269" s="53"/>
    </row>
    <row r="270" spans="1:195" ht="11.2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  <c r="DG270" s="53"/>
      <c r="DH270" s="53"/>
      <c r="DI270" s="53"/>
      <c r="DJ270" s="53"/>
      <c r="DK270" s="53"/>
      <c r="DL270" s="53"/>
      <c r="DM270" s="53"/>
      <c r="DN270" s="53"/>
      <c r="DO270" s="53"/>
      <c r="DP270" s="53"/>
      <c r="DQ270" s="53"/>
      <c r="DR270" s="53"/>
      <c r="DS270" s="53"/>
      <c r="DT270" s="53"/>
      <c r="DU270" s="53"/>
      <c r="DV270" s="53"/>
      <c r="DW270" s="53"/>
      <c r="DX270" s="53"/>
      <c r="DY270" s="53"/>
      <c r="DZ270" s="53"/>
      <c r="EA270" s="53"/>
      <c r="EB270" s="53"/>
      <c r="EC270" s="53"/>
      <c r="ED270" s="53"/>
      <c r="EE270" s="53"/>
      <c r="EF270" s="53"/>
      <c r="EG270" s="53"/>
      <c r="EH270" s="53"/>
      <c r="EI270" s="53"/>
      <c r="EJ270" s="53"/>
      <c r="EK270" s="53"/>
      <c r="EL270" s="53"/>
      <c r="EM270" s="53"/>
      <c r="EN270" s="53"/>
      <c r="EO270" s="53"/>
      <c r="EP270" s="53"/>
      <c r="EQ270" s="53"/>
      <c r="ER270" s="53"/>
      <c r="ES270" s="53"/>
      <c r="ET270" s="53"/>
      <c r="EU270" s="53"/>
      <c r="EV270" s="53"/>
      <c r="EW270" s="53"/>
      <c r="EX270" s="53"/>
      <c r="EY270" s="53"/>
      <c r="EZ270" s="53"/>
      <c r="FA270" s="53"/>
      <c r="FB270" s="53"/>
      <c r="FC270" s="53"/>
      <c r="FD270" s="53"/>
      <c r="FE270" s="53"/>
      <c r="FF270" s="53"/>
      <c r="FG270" s="53"/>
      <c r="FH270" s="53"/>
      <c r="FI270" s="53"/>
      <c r="FJ270" s="53"/>
      <c r="FK270" s="53"/>
      <c r="FL270" s="53"/>
      <c r="FM270" s="53"/>
      <c r="FN270" s="53"/>
      <c r="FO270" s="53"/>
      <c r="FP270" s="53"/>
      <c r="FQ270" s="53"/>
      <c r="FR270" s="53"/>
      <c r="FS270" s="53"/>
      <c r="FT270" s="53"/>
      <c r="FU270" s="53"/>
      <c r="FV270" s="53"/>
      <c r="FW270" s="53"/>
      <c r="FX270" s="53"/>
      <c r="FY270" s="53"/>
      <c r="FZ270" s="53"/>
      <c r="GA270" s="53"/>
      <c r="GB270" s="53"/>
      <c r="GC270" s="53"/>
      <c r="GD270" s="53"/>
      <c r="GE270" s="53"/>
      <c r="GF270" s="53"/>
      <c r="GG270" s="53"/>
      <c r="GH270" s="53"/>
      <c r="GI270" s="53"/>
      <c r="GJ270" s="53"/>
      <c r="GK270" s="53"/>
      <c r="GL270" s="53"/>
      <c r="GM270" s="53"/>
    </row>
    <row r="271" spans="1:195" ht="11.2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/>
      <c r="EY271" s="53"/>
      <c r="EZ271" s="53"/>
      <c r="FA271" s="53"/>
      <c r="FB271" s="53"/>
      <c r="FC271" s="53"/>
      <c r="FD271" s="53"/>
      <c r="FE271" s="53"/>
      <c r="FF271" s="53"/>
      <c r="FG271" s="53"/>
      <c r="FH271" s="53"/>
      <c r="FI271" s="53"/>
      <c r="FJ271" s="53"/>
      <c r="FK271" s="53"/>
      <c r="FL271" s="53"/>
      <c r="FM271" s="53"/>
      <c r="FN271" s="53"/>
      <c r="FO271" s="53"/>
      <c r="FP271" s="53"/>
      <c r="FQ271" s="53"/>
      <c r="FR271" s="53"/>
      <c r="FS271" s="53"/>
      <c r="FT271" s="53"/>
      <c r="FU271" s="53"/>
      <c r="FV271" s="53"/>
      <c r="FW271" s="53"/>
      <c r="FX271" s="53"/>
      <c r="FY271" s="53"/>
      <c r="FZ271" s="53"/>
      <c r="GA271" s="53"/>
      <c r="GB271" s="53"/>
      <c r="GC271" s="53"/>
      <c r="GD271" s="53"/>
      <c r="GE271" s="53"/>
      <c r="GF271" s="53"/>
      <c r="GG271" s="53"/>
      <c r="GH271" s="53"/>
      <c r="GI271" s="53"/>
      <c r="GJ271" s="53"/>
      <c r="GK271" s="53"/>
      <c r="GL271" s="53"/>
      <c r="GM271" s="53"/>
    </row>
    <row r="272" spans="1:195" ht="11.2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53"/>
      <c r="CS272" s="53"/>
      <c r="CT272" s="53"/>
      <c r="CU272" s="53"/>
      <c r="CV272" s="53"/>
      <c r="CW272" s="53"/>
      <c r="CX272" s="53"/>
      <c r="CY272" s="53"/>
      <c r="CZ272" s="53"/>
      <c r="DA272" s="53"/>
      <c r="DB272" s="53"/>
      <c r="DC272" s="53"/>
      <c r="DD272" s="53"/>
      <c r="DE272" s="53"/>
      <c r="DF272" s="53"/>
      <c r="DG272" s="53"/>
      <c r="DH272" s="53"/>
      <c r="DI272" s="53"/>
      <c r="DJ272" s="53"/>
      <c r="DK272" s="53"/>
      <c r="DL272" s="53"/>
      <c r="DM272" s="53"/>
      <c r="DN272" s="53"/>
      <c r="DO272" s="53"/>
      <c r="DP272" s="53"/>
      <c r="DQ272" s="53"/>
      <c r="DR272" s="53"/>
      <c r="DS272" s="53"/>
      <c r="DT272" s="53"/>
      <c r="DU272" s="53"/>
      <c r="DV272" s="53"/>
      <c r="DW272" s="53"/>
      <c r="DX272" s="53"/>
      <c r="DY272" s="53"/>
      <c r="DZ272" s="53"/>
      <c r="EA272" s="53"/>
      <c r="EB272" s="53"/>
      <c r="EC272" s="53"/>
      <c r="ED272" s="53"/>
      <c r="EE272" s="53"/>
      <c r="EF272" s="53"/>
      <c r="EG272" s="53"/>
      <c r="EH272" s="53"/>
      <c r="EI272" s="53"/>
      <c r="EJ272" s="53"/>
      <c r="EK272" s="53"/>
      <c r="EL272" s="53"/>
      <c r="EM272" s="53"/>
      <c r="EN272" s="53"/>
      <c r="EO272" s="53"/>
      <c r="EP272" s="53"/>
      <c r="EQ272" s="53"/>
      <c r="ER272" s="53"/>
      <c r="ES272" s="53"/>
      <c r="ET272" s="53"/>
      <c r="EU272" s="53"/>
      <c r="EV272" s="53"/>
      <c r="EW272" s="53"/>
      <c r="EX272" s="53"/>
      <c r="EY272" s="53"/>
      <c r="EZ272" s="53"/>
      <c r="FA272" s="53"/>
      <c r="FB272" s="53"/>
      <c r="FC272" s="53"/>
      <c r="FD272" s="53"/>
      <c r="FE272" s="53"/>
      <c r="FF272" s="53"/>
      <c r="FG272" s="53"/>
      <c r="FH272" s="53"/>
      <c r="FI272" s="53"/>
      <c r="FJ272" s="53"/>
      <c r="FK272" s="53"/>
      <c r="FL272" s="53"/>
      <c r="FM272" s="53"/>
      <c r="FN272" s="53"/>
      <c r="FO272" s="53"/>
      <c r="FP272" s="53"/>
      <c r="FQ272" s="53"/>
      <c r="FR272" s="53"/>
      <c r="FS272" s="53"/>
      <c r="FT272" s="53"/>
      <c r="FU272" s="53"/>
      <c r="FV272" s="53"/>
      <c r="FW272" s="53"/>
      <c r="FX272" s="53"/>
      <c r="FY272" s="53"/>
      <c r="FZ272" s="53"/>
      <c r="GA272" s="53"/>
      <c r="GB272" s="53"/>
      <c r="GC272" s="53"/>
      <c r="GD272" s="53"/>
      <c r="GE272" s="53"/>
      <c r="GF272" s="53"/>
      <c r="GG272" s="53"/>
      <c r="GH272" s="53"/>
      <c r="GI272" s="53"/>
      <c r="GJ272" s="53"/>
      <c r="GK272" s="53"/>
      <c r="GL272" s="53"/>
      <c r="GM272" s="53"/>
    </row>
    <row r="273" spans="1:195" ht="11.2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3"/>
      <c r="FU273" s="53"/>
      <c r="FV273" s="53"/>
      <c r="FW273" s="53"/>
      <c r="FX273" s="53"/>
      <c r="FY273" s="53"/>
      <c r="FZ273" s="53"/>
      <c r="GA273" s="53"/>
      <c r="GB273" s="53"/>
      <c r="GC273" s="53"/>
      <c r="GD273" s="53"/>
      <c r="GE273" s="53"/>
      <c r="GF273" s="53"/>
      <c r="GG273" s="53"/>
      <c r="GH273" s="53"/>
      <c r="GI273" s="53"/>
      <c r="GJ273" s="53"/>
      <c r="GK273" s="53"/>
      <c r="GL273" s="53"/>
      <c r="GM273" s="53"/>
    </row>
    <row r="274" spans="1:195" ht="11.2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  <c r="CZ274" s="53"/>
      <c r="DA274" s="53"/>
      <c r="DB274" s="53"/>
      <c r="DC274" s="53"/>
      <c r="DD274" s="53"/>
      <c r="DE274" s="53"/>
      <c r="DF274" s="53"/>
      <c r="DG274" s="53"/>
      <c r="DH274" s="53"/>
      <c r="DI274" s="53"/>
      <c r="DJ274" s="53"/>
      <c r="DK274" s="53"/>
      <c r="DL274" s="53"/>
      <c r="DM274" s="53"/>
      <c r="DN274" s="53"/>
      <c r="DO274" s="53"/>
      <c r="DP274" s="53"/>
      <c r="DQ274" s="53"/>
      <c r="DR274" s="53"/>
      <c r="DS274" s="53"/>
      <c r="DT274" s="53"/>
      <c r="DU274" s="53"/>
      <c r="DV274" s="53"/>
      <c r="DW274" s="53"/>
      <c r="DX274" s="53"/>
      <c r="DY274" s="53"/>
      <c r="DZ274" s="53"/>
      <c r="EA274" s="53"/>
      <c r="EB274" s="53"/>
      <c r="EC274" s="53"/>
      <c r="ED274" s="53"/>
      <c r="EE274" s="53"/>
      <c r="EF274" s="53"/>
      <c r="EG274" s="53"/>
      <c r="EH274" s="53"/>
      <c r="EI274" s="53"/>
      <c r="EJ274" s="53"/>
      <c r="EK274" s="53"/>
      <c r="EL274" s="53"/>
      <c r="EM274" s="53"/>
      <c r="EN274" s="53"/>
      <c r="EO274" s="53"/>
      <c r="EP274" s="53"/>
      <c r="EQ274" s="53"/>
      <c r="ER274" s="53"/>
      <c r="ES274" s="53"/>
      <c r="ET274" s="53"/>
      <c r="EU274" s="53"/>
      <c r="EV274" s="53"/>
      <c r="EW274" s="53"/>
      <c r="EX274" s="53"/>
      <c r="EY274" s="53"/>
      <c r="EZ274" s="53"/>
      <c r="FA274" s="53"/>
      <c r="FB274" s="53"/>
      <c r="FC274" s="53"/>
      <c r="FD274" s="53"/>
      <c r="FE274" s="53"/>
      <c r="FF274" s="53"/>
      <c r="FG274" s="53"/>
      <c r="FH274" s="53"/>
      <c r="FI274" s="53"/>
      <c r="FJ274" s="53"/>
      <c r="FK274" s="53"/>
      <c r="FL274" s="53"/>
      <c r="FM274" s="53"/>
      <c r="FN274" s="53"/>
      <c r="FO274" s="53"/>
      <c r="FP274" s="53"/>
      <c r="FQ274" s="53"/>
      <c r="FR274" s="53"/>
      <c r="FS274" s="53"/>
      <c r="FT274" s="53"/>
      <c r="FU274" s="53"/>
      <c r="FV274" s="53"/>
      <c r="FW274" s="53"/>
      <c r="FX274" s="53"/>
      <c r="FY274" s="53"/>
      <c r="FZ274" s="53"/>
      <c r="GA274" s="53"/>
      <c r="GB274" s="53"/>
      <c r="GC274" s="53"/>
      <c r="GD274" s="53"/>
      <c r="GE274" s="53"/>
      <c r="GF274" s="53"/>
      <c r="GG274" s="53"/>
      <c r="GH274" s="53"/>
      <c r="GI274" s="53"/>
      <c r="GJ274" s="53"/>
      <c r="GK274" s="53"/>
      <c r="GL274" s="53"/>
      <c r="GM274" s="53"/>
    </row>
    <row r="275" spans="1:195" ht="11.2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  <c r="EQ275" s="53"/>
      <c r="ER275" s="53"/>
      <c r="ES275" s="53"/>
      <c r="ET275" s="53"/>
      <c r="EU275" s="53"/>
      <c r="EV275" s="53"/>
      <c r="EW275" s="53"/>
      <c r="EX275" s="53"/>
      <c r="EY275" s="53"/>
      <c r="EZ275" s="53"/>
      <c r="FA275" s="53"/>
      <c r="FB275" s="53"/>
      <c r="FC275" s="53"/>
      <c r="FD275" s="53"/>
      <c r="FE275" s="53"/>
      <c r="FF275" s="53"/>
      <c r="FG275" s="53"/>
      <c r="FH275" s="53"/>
      <c r="FI275" s="53"/>
      <c r="FJ275" s="53"/>
      <c r="FK275" s="53"/>
      <c r="FL275" s="53"/>
      <c r="FM275" s="53"/>
      <c r="FN275" s="53"/>
      <c r="FO275" s="53"/>
      <c r="FP275" s="53"/>
      <c r="FQ275" s="53"/>
      <c r="FR275" s="53"/>
      <c r="FS275" s="53"/>
      <c r="FT275" s="53"/>
      <c r="FU275" s="53"/>
      <c r="FV275" s="53"/>
      <c r="FW275" s="53"/>
      <c r="FX275" s="53"/>
      <c r="FY275" s="53"/>
      <c r="FZ275" s="53"/>
      <c r="GA275" s="53"/>
      <c r="GB275" s="53"/>
      <c r="GC275" s="53"/>
      <c r="GD275" s="53"/>
      <c r="GE275" s="53"/>
      <c r="GF275" s="53"/>
      <c r="GG275" s="53"/>
      <c r="GH275" s="53"/>
      <c r="GI275" s="53"/>
      <c r="GJ275" s="53"/>
      <c r="GK275" s="53"/>
      <c r="GL275" s="53"/>
      <c r="GM275" s="53"/>
    </row>
    <row r="276" spans="1:195" ht="11.2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/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/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/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53"/>
      <c r="EY276" s="53"/>
      <c r="EZ276" s="53"/>
      <c r="FA276" s="53"/>
      <c r="FB276" s="53"/>
      <c r="FC276" s="53"/>
      <c r="FD276" s="53"/>
      <c r="FE276" s="53"/>
      <c r="FF276" s="53"/>
      <c r="FG276" s="53"/>
      <c r="FH276" s="53"/>
      <c r="FI276" s="53"/>
      <c r="FJ276" s="53"/>
      <c r="FK276" s="53"/>
      <c r="FL276" s="53"/>
      <c r="FM276" s="53"/>
      <c r="FN276" s="53"/>
      <c r="FO276" s="53"/>
      <c r="FP276" s="53"/>
      <c r="FQ276" s="53"/>
      <c r="FR276" s="53"/>
      <c r="FS276" s="53"/>
      <c r="FT276" s="53"/>
      <c r="FU276" s="53"/>
      <c r="FV276" s="53"/>
      <c r="FW276" s="53"/>
      <c r="FX276" s="53"/>
      <c r="FY276" s="53"/>
      <c r="FZ276" s="53"/>
      <c r="GA276" s="53"/>
      <c r="GB276" s="53"/>
      <c r="GC276" s="53"/>
      <c r="GD276" s="53"/>
      <c r="GE276" s="53"/>
      <c r="GF276" s="53"/>
      <c r="GG276" s="53"/>
      <c r="GH276" s="53"/>
      <c r="GI276" s="53"/>
      <c r="GJ276" s="53"/>
      <c r="GK276" s="53"/>
      <c r="GL276" s="53"/>
      <c r="GM276" s="53"/>
    </row>
    <row r="277" spans="1:195" ht="11.2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  <c r="CZ277" s="53"/>
      <c r="DA277" s="53"/>
      <c r="DB277" s="53"/>
      <c r="DC277" s="53"/>
      <c r="DD277" s="53"/>
      <c r="DE277" s="53"/>
      <c r="DF277" s="53"/>
      <c r="DG277" s="53"/>
      <c r="DH277" s="53"/>
      <c r="DI277" s="53"/>
      <c r="DJ277" s="53"/>
      <c r="DK277" s="53"/>
      <c r="DL277" s="53"/>
      <c r="DM277" s="53"/>
      <c r="DN277" s="53"/>
      <c r="DO277" s="53"/>
      <c r="DP277" s="53"/>
      <c r="DQ277" s="53"/>
      <c r="DR277" s="53"/>
      <c r="DS277" s="53"/>
      <c r="DT277" s="53"/>
      <c r="DU277" s="53"/>
      <c r="DV277" s="53"/>
      <c r="DW277" s="53"/>
      <c r="DX277" s="53"/>
      <c r="DY277" s="53"/>
      <c r="DZ277" s="53"/>
      <c r="EA277" s="53"/>
      <c r="EB277" s="53"/>
      <c r="EC277" s="53"/>
      <c r="ED277" s="53"/>
      <c r="EE277" s="53"/>
      <c r="EF277" s="53"/>
      <c r="EG277" s="53"/>
      <c r="EH277" s="53"/>
      <c r="EI277" s="53"/>
      <c r="EJ277" s="53"/>
      <c r="EK277" s="53"/>
      <c r="EL277" s="53"/>
      <c r="EM277" s="53"/>
      <c r="EN277" s="53"/>
      <c r="EO277" s="53"/>
      <c r="EP277" s="53"/>
      <c r="EQ277" s="53"/>
      <c r="ER277" s="53"/>
      <c r="ES277" s="53"/>
      <c r="ET277" s="53"/>
      <c r="EU277" s="53"/>
      <c r="EV277" s="53"/>
      <c r="EW277" s="53"/>
      <c r="EX277" s="53"/>
      <c r="EY277" s="53"/>
      <c r="EZ277" s="53"/>
      <c r="FA277" s="53"/>
      <c r="FB277" s="53"/>
      <c r="FC277" s="53"/>
      <c r="FD277" s="53"/>
      <c r="FE277" s="53"/>
      <c r="FF277" s="53"/>
      <c r="FG277" s="53"/>
      <c r="FH277" s="53"/>
      <c r="FI277" s="53"/>
      <c r="FJ277" s="53"/>
      <c r="FK277" s="53"/>
      <c r="FL277" s="53"/>
      <c r="FM277" s="53"/>
      <c r="FN277" s="53"/>
      <c r="FO277" s="53"/>
      <c r="FP277" s="53"/>
      <c r="FQ277" s="53"/>
      <c r="FR277" s="53"/>
      <c r="FS277" s="53"/>
      <c r="FT277" s="53"/>
      <c r="FU277" s="53"/>
      <c r="FV277" s="53"/>
      <c r="FW277" s="53"/>
      <c r="FX277" s="53"/>
      <c r="FY277" s="53"/>
      <c r="FZ277" s="53"/>
      <c r="GA277" s="53"/>
      <c r="GB277" s="53"/>
      <c r="GC277" s="53"/>
      <c r="GD277" s="53"/>
      <c r="GE277" s="53"/>
      <c r="GF277" s="53"/>
      <c r="GG277" s="53"/>
      <c r="GH277" s="53"/>
      <c r="GI277" s="53"/>
      <c r="GJ277" s="53"/>
      <c r="GK277" s="53"/>
      <c r="GL277" s="53"/>
      <c r="GM277" s="53"/>
    </row>
    <row r="278" spans="1:195" ht="11.2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3"/>
      <c r="CP278" s="53"/>
      <c r="CQ278" s="53"/>
      <c r="CR278" s="53"/>
      <c r="CS278" s="53"/>
      <c r="CT278" s="53"/>
      <c r="CU278" s="53"/>
      <c r="CV278" s="53"/>
      <c r="CW278" s="53"/>
      <c r="CX278" s="53"/>
      <c r="CY278" s="53"/>
      <c r="CZ278" s="53"/>
      <c r="DA278" s="53"/>
      <c r="DB278" s="53"/>
      <c r="DC278" s="53"/>
      <c r="DD278" s="53"/>
      <c r="DE278" s="53"/>
      <c r="DF278" s="53"/>
      <c r="DG278" s="53"/>
      <c r="DH278" s="53"/>
      <c r="DI278" s="53"/>
      <c r="DJ278" s="53"/>
      <c r="DK278" s="53"/>
      <c r="DL278" s="53"/>
      <c r="DM278" s="53"/>
      <c r="DN278" s="53"/>
      <c r="DO278" s="53"/>
      <c r="DP278" s="53"/>
      <c r="DQ278" s="53"/>
      <c r="DR278" s="53"/>
      <c r="DS278" s="53"/>
      <c r="DT278" s="53"/>
      <c r="DU278" s="53"/>
      <c r="DV278" s="53"/>
      <c r="DW278" s="53"/>
      <c r="DX278" s="53"/>
      <c r="DY278" s="53"/>
      <c r="DZ278" s="53"/>
      <c r="EA278" s="53"/>
      <c r="EB278" s="53"/>
      <c r="EC278" s="53"/>
      <c r="ED278" s="53"/>
      <c r="EE278" s="53"/>
      <c r="EF278" s="53"/>
      <c r="EG278" s="53"/>
      <c r="EH278" s="53"/>
      <c r="EI278" s="53"/>
      <c r="EJ278" s="53"/>
      <c r="EK278" s="53"/>
      <c r="EL278" s="53"/>
      <c r="EM278" s="53"/>
      <c r="EN278" s="53"/>
      <c r="EO278" s="53"/>
      <c r="EP278" s="53"/>
      <c r="EQ278" s="53"/>
      <c r="ER278" s="53"/>
      <c r="ES278" s="53"/>
      <c r="ET278" s="53"/>
      <c r="EU278" s="53"/>
      <c r="EV278" s="53"/>
      <c r="EW278" s="53"/>
      <c r="EX278" s="53"/>
      <c r="EY278" s="53"/>
      <c r="EZ278" s="53"/>
      <c r="FA278" s="53"/>
      <c r="FB278" s="53"/>
      <c r="FC278" s="53"/>
      <c r="FD278" s="53"/>
      <c r="FE278" s="53"/>
      <c r="FF278" s="53"/>
      <c r="FG278" s="53"/>
      <c r="FH278" s="53"/>
      <c r="FI278" s="53"/>
      <c r="FJ278" s="53"/>
      <c r="FK278" s="53"/>
      <c r="FL278" s="53"/>
      <c r="FM278" s="53"/>
      <c r="FN278" s="53"/>
      <c r="FO278" s="53"/>
      <c r="FP278" s="53"/>
      <c r="FQ278" s="53"/>
      <c r="FR278" s="53"/>
      <c r="FS278" s="53"/>
      <c r="FT278" s="53"/>
      <c r="FU278" s="53"/>
      <c r="FV278" s="53"/>
      <c r="FW278" s="53"/>
      <c r="FX278" s="53"/>
      <c r="FY278" s="53"/>
      <c r="FZ278" s="53"/>
      <c r="GA278" s="53"/>
      <c r="GB278" s="53"/>
      <c r="GC278" s="53"/>
      <c r="GD278" s="53"/>
      <c r="GE278" s="53"/>
      <c r="GF278" s="53"/>
      <c r="GG278" s="53"/>
      <c r="GH278" s="53"/>
      <c r="GI278" s="53"/>
      <c r="GJ278" s="53"/>
      <c r="GK278" s="53"/>
      <c r="GL278" s="53"/>
      <c r="GM278" s="53"/>
    </row>
    <row r="279" spans="1:195" ht="11.2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  <c r="CV279" s="53"/>
      <c r="CW279" s="53"/>
      <c r="CX279" s="53"/>
      <c r="CY279" s="53"/>
      <c r="CZ279" s="53"/>
      <c r="DA279" s="53"/>
      <c r="DB279" s="53"/>
      <c r="DC279" s="53"/>
      <c r="DD279" s="53"/>
      <c r="DE279" s="53"/>
      <c r="DF279" s="53"/>
      <c r="DG279" s="53"/>
      <c r="DH279" s="53"/>
      <c r="DI279" s="53"/>
      <c r="DJ279" s="53"/>
      <c r="DK279" s="53"/>
      <c r="DL279" s="53"/>
      <c r="DM279" s="53"/>
      <c r="DN279" s="53"/>
      <c r="DO279" s="53"/>
      <c r="DP279" s="53"/>
      <c r="DQ279" s="53"/>
      <c r="DR279" s="53"/>
      <c r="DS279" s="53"/>
      <c r="DT279" s="53"/>
      <c r="DU279" s="53"/>
      <c r="DV279" s="53"/>
      <c r="DW279" s="53"/>
      <c r="DX279" s="53"/>
      <c r="DY279" s="53"/>
      <c r="DZ279" s="53"/>
      <c r="EA279" s="53"/>
      <c r="EB279" s="53"/>
      <c r="EC279" s="53"/>
      <c r="ED279" s="53"/>
      <c r="EE279" s="53"/>
      <c r="EF279" s="53"/>
      <c r="EG279" s="53"/>
      <c r="EH279" s="53"/>
      <c r="EI279" s="53"/>
      <c r="EJ279" s="53"/>
      <c r="EK279" s="53"/>
      <c r="EL279" s="53"/>
      <c r="EM279" s="53"/>
      <c r="EN279" s="53"/>
      <c r="EO279" s="53"/>
      <c r="EP279" s="53"/>
      <c r="EQ279" s="53"/>
      <c r="ER279" s="53"/>
      <c r="ES279" s="53"/>
      <c r="ET279" s="53"/>
      <c r="EU279" s="53"/>
      <c r="EV279" s="53"/>
      <c r="EW279" s="53"/>
      <c r="EX279" s="53"/>
      <c r="EY279" s="53"/>
      <c r="EZ279" s="53"/>
      <c r="FA279" s="53"/>
      <c r="FB279" s="53"/>
      <c r="FC279" s="53"/>
      <c r="FD279" s="53"/>
      <c r="FE279" s="53"/>
      <c r="FF279" s="53"/>
      <c r="FG279" s="53"/>
      <c r="FH279" s="53"/>
      <c r="FI279" s="53"/>
      <c r="FJ279" s="53"/>
      <c r="FK279" s="53"/>
      <c r="FL279" s="53"/>
      <c r="FM279" s="53"/>
      <c r="FN279" s="53"/>
      <c r="FO279" s="53"/>
      <c r="FP279" s="53"/>
      <c r="FQ279" s="53"/>
      <c r="FR279" s="53"/>
      <c r="FS279" s="53"/>
      <c r="FT279" s="53"/>
      <c r="FU279" s="53"/>
      <c r="FV279" s="53"/>
      <c r="FW279" s="53"/>
      <c r="FX279" s="53"/>
      <c r="FY279" s="53"/>
      <c r="FZ279" s="53"/>
      <c r="GA279" s="53"/>
      <c r="GB279" s="53"/>
      <c r="GC279" s="53"/>
      <c r="GD279" s="53"/>
      <c r="GE279" s="53"/>
      <c r="GF279" s="53"/>
      <c r="GG279" s="53"/>
      <c r="GH279" s="53"/>
      <c r="GI279" s="53"/>
      <c r="GJ279" s="53"/>
      <c r="GK279" s="53"/>
      <c r="GL279" s="53"/>
      <c r="GM279" s="53"/>
    </row>
    <row r="280" spans="1:195" ht="11.2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  <c r="CR280" s="53"/>
      <c r="CS280" s="53"/>
      <c r="CT280" s="53"/>
      <c r="CU280" s="53"/>
      <c r="CV280" s="53"/>
      <c r="CW280" s="53"/>
      <c r="CX280" s="53"/>
      <c r="CY280" s="53"/>
      <c r="CZ280" s="53"/>
      <c r="DA280" s="53"/>
      <c r="DB280" s="53"/>
      <c r="DC280" s="53"/>
      <c r="DD280" s="53"/>
      <c r="DE280" s="53"/>
      <c r="DF280" s="53"/>
      <c r="DG280" s="53"/>
      <c r="DH280" s="53"/>
      <c r="DI280" s="53"/>
      <c r="DJ280" s="53"/>
      <c r="DK280" s="53"/>
      <c r="DL280" s="53"/>
      <c r="DM280" s="53"/>
      <c r="DN280" s="53"/>
      <c r="DO280" s="53"/>
      <c r="DP280" s="53"/>
      <c r="DQ280" s="53"/>
      <c r="DR280" s="53"/>
      <c r="DS280" s="53"/>
      <c r="DT280" s="53"/>
      <c r="DU280" s="53"/>
      <c r="DV280" s="53"/>
      <c r="DW280" s="53"/>
      <c r="DX280" s="53"/>
      <c r="DY280" s="53"/>
      <c r="DZ280" s="53"/>
      <c r="EA280" s="53"/>
      <c r="EB280" s="53"/>
      <c r="EC280" s="53"/>
      <c r="ED280" s="53"/>
      <c r="EE280" s="53"/>
      <c r="EF280" s="53"/>
      <c r="EG280" s="53"/>
      <c r="EH280" s="53"/>
      <c r="EI280" s="53"/>
      <c r="EJ280" s="53"/>
      <c r="EK280" s="53"/>
      <c r="EL280" s="53"/>
      <c r="EM280" s="53"/>
      <c r="EN280" s="53"/>
      <c r="EO280" s="53"/>
      <c r="EP280" s="53"/>
      <c r="EQ280" s="53"/>
      <c r="ER280" s="53"/>
      <c r="ES280" s="53"/>
      <c r="ET280" s="53"/>
      <c r="EU280" s="53"/>
      <c r="EV280" s="53"/>
      <c r="EW280" s="53"/>
      <c r="EX280" s="53"/>
      <c r="EY280" s="53"/>
      <c r="EZ280" s="53"/>
      <c r="FA280" s="53"/>
      <c r="FB280" s="53"/>
      <c r="FC280" s="53"/>
      <c r="FD280" s="53"/>
      <c r="FE280" s="53"/>
      <c r="FF280" s="53"/>
      <c r="FG280" s="53"/>
      <c r="FH280" s="53"/>
      <c r="FI280" s="53"/>
      <c r="FJ280" s="53"/>
      <c r="FK280" s="53"/>
      <c r="FL280" s="53"/>
      <c r="FM280" s="53"/>
      <c r="FN280" s="53"/>
      <c r="FO280" s="53"/>
      <c r="FP280" s="53"/>
      <c r="FQ280" s="53"/>
      <c r="FR280" s="53"/>
      <c r="FS280" s="53"/>
      <c r="FT280" s="53"/>
      <c r="FU280" s="53"/>
      <c r="FV280" s="53"/>
      <c r="FW280" s="53"/>
      <c r="FX280" s="53"/>
      <c r="FY280" s="53"/>
      <c r="FZ280" s="53"/>
      <c r="GA280" s="53"/>
      <c r="GB280" s="53"/>
      <c r="GC280" s="53"/>
      <c r="GD280" s="53"/>
      <c r="GE280" s="53"/>
      <c r="GF280" s="53"/>
      <c r="GG280" s="53"/>
      <c r="GH280" s="53"/>
      <c r="GI280" s="53"/>
      <c r="GJ280" s="53"/>
      <c r="GK280" s="53"/>
      <c r="GL280" s="53"/>
      <c r="GM280" s="53"/>
    </row>
    <row r="281" spans="1:195" ht="11.2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  <c r="CV281" s="53"/>
      <c r="CW281" s="53"/>
      <c r="CX281" s="53"/>
      <c r="CY281" s="53"/>
      <c r="CZ281" s="53"/>
      <c r="DA281" s="53"/>
      <c r="DB281" s="53"/>
      <c r="DC281" s="53"/>
      <c r="DD281" s="53"/>
      <c r="DE281" s="53"/>
      <c r="DF281" s="53"/>
      <c r="DG281" s="53"/>
      <c r="DH281" s="53"/>
      <c r="DI281" s="53"/>
      <c r="DJ281" s="53"/>
      <c r="DK281" s="53"/>
      <c r="DL281" s="53"/>
      <c r="DM281" s="53"/>
      <c r="DN281" s="53"/>
      <c r="DO281" s="53"/>
      <c r="DP281" s="53"/>
      <c r="DQ281" s="53"/>
      <c r="DR281" s="53"/>
      <c r="DS281" s="53"/>
      <c r="DT281" s="53"/>
      <c r="DU281" s="53"/>
      <c r="DV281" s="53"/>
      <c r="DW281" s="53"/>
      <c r="DX281" s="53"/>
      <c r="DY281" s="53"/>
      <c r="DZ281" s="53"/>
      <c r="EA281" s="53"/>
      <c r="EB281" s="53"/>
      <c r="EC281" s="53"/>
      <c r="ED281" s="53"/>
      <c r="EE281" s="53"/>
      <c r="EF281" s="53"/>
      <c r="EG281" s="53"/>
      <c r="EH281" s="53"/>
      <c r="EI281" s="53"/>
      <c r="EJ281" s="53"/>
      <c r="EK281" s="53"/>
      <c r="EL281" s="53"/>
      <c r="EM281" s="53"/>
      <c r="EN281" s="53"/>
      <c r="EO281" s="53"/>
      <c r="EP281" s="53"/>
      <c r="EQ281" s="53"/>
      <c r="ER281" s="53"/>
      <c r="ES281" s="53"/>
      <c r="ET281" s="53"/>
      <c r="EU281" s="53"/>
      <c r="EV281" s="53"/>
      <c r="EW281" s="53"/>
      <c r="EX281" s="53"/>
      <c r="EY281" s="53"/>
      <c r="EZ281" s="53"/>
      <c r="FA281" s="53"/>
      <c r="FB281" s="53"/>
      <c r="FC281" s="53"/>
      <c r="FD281" s="53"/>
      <c r="FE281" s="53"/>
      <c r="FF281" s="53"/>
      <c r="FG281" s="53"/>
      <c r="FH281" s="53"/>
      <c r="FI281" s="53"/>
      <c r="FJ281" s="53"/>
      <c r="FK281" s="53"/>
      <c r="FL281" s="53"/>
      <c r="FM281" s="53"/>
      <c r="FN281" s="53"/>
      <c r="FO281" s="53"/>
      <c r="FP281" s="53"/>
      <c r="FQ281" s="53"/>
      <c r="FR281" s="53"/>
      <c r="FS281" s="53"/>
      <c r="FT281" s="53"/>
      <c r="FU281" s="53"/>
      <c r="FV281" s="53"/>
      <c r="FW281" s="53"/>
      <c r="FX281" s="53"/>
      <c r="FY281" s="53"/>
      <c r="FZ281" s="53"/>
      <c r="GA281" s="53"/>
      <c r="GB281" s="53"/>
      <c r="GC281" s="53"/>
      <c r="GD281" s="53"/>
      <c r="GE281" s="53"/>
      <c r="GF281" s="53"/>
      <c r="GG281" s="53"/>
      <c r="GH281" s="53"/>
      <c r="GI281" s="53"/>
      <c r="GJ281" s="53"/>
      <c r="GK281" s="53"/>
      <c r="GL281" s="53"/>
      <c r="GM281" s="53"/>
    </row>
    <row r="282" spans="1:195" ht="11.2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3"/>
      <c r="CQ282" s="53"/>
      <c r="CR282" s="53"/>
      <c r="CS282" s="53"/>
      <c r="CT282" s="53"/>
      <c r="CU282" s="53"/>
      <c r="CV282" s="53"/>
      <c r="CW282" s="53"/>
      <c r="CX282" s="53"/>
      <c r="CY282" s="53"/>
      <c r="CZ282" s="53"/>
      <c r="DA282" s="53"/>
      <c r="DB282" s="53"/>
      <c r="DC282" s="53"/>
      <c r="DD282" s="53"/>
      <c r="DE282" s="53"/>
      <c r="DF282" s="53"/>
      <c r="DG282" s="53"/>
      <c r="DH282" s="53"/>
      <c r="DI282" s="53"/>
      <c r="DJ282" s="53"/>
      <c r="DK282" s="53"/>
      <c r="DL282" s="53"/>
      <c r="DM282" s="53"/>
      <c r="DN282" s="53"/>
      <c r="DO282" s="53"/>
      <c r="DP282" s="53"/>
      <c r="DQ282" s="53"/>
      <c r="DR282" s="53"/>
      <c r="DS282" s="53"/>
      <c r="DT282" s="53"/>
      <c r="DU282" s="53"/>
      <c r="DV282" s="53"/>
      <c r="DW282" s="53"/>
      <c r="DX282" s="53"/>
      <c r="DY282" s="53"/>
      <c r="DZ282" s="53"/>
      <c r="EA282" s="53"/>
      <c r="EB282" s="53"/>
      <c r="EC282" s="53"/>
      <c r="ED282" s="53"/>
      <c r="EE282" s="53"/>
      <c r="EF282" s="53"/>
      <c r="EG282" s="53"/>
      <c r="EH282" s="53"/>
      <c r="EI282" s="53"/>
      <c r="EJ282" s="53"/>
      <c r="EK282" s="53"/>
      <c r="EL282" s="53"/>
      <c r="EM282" s="53"/>
      <c r="EN282" s="53"/>
      <c r="EO282" s="53"/>
      <c r="EP282" s="53"/>
      <c r="EQ282" s="53"/>
      <c r="ER282" s="53"/>
      <c r="ES282" s="53"/>
      <c r="ET282" s="53"/>
      <c r="EU282" s="53"/>
      <c r="EV282" s="53"/>
      <c r="EW282" s="53"/>
      <c r="EX282" s="53"/>
      <c r="EY282" s="53"/>
      <c r="EZ282" s="53"/>
      <c r="FA282" s="53"/>
      <c r="FB282" s="53"/>
      <c r="FC282" s="53"/>
      <c r="FD282" s="53"/>
      <c r="FE282" s="53"/>
      <c r="FF282" s="53"/>
      <c r="FG282" s="53"/>
      <c r="FH282" s="53"/>
      <c r="FI282" s="53"/>
      <c r="FJ282" s="53"/>
      <c r="FK282" s="53"/>
      <c r="FL282" s="53"/>
      <c r="FM282" s="53"/>
      <c r="FN282" s="53"/>
      <c r="FO282" s="53"/>
      <c r="FP282" s="53"/>
      <c r="FQ282" s="53"/>
      <c r="FR282" s="53"/>
      <c r="FS282" s="53"/>
      <c r="FT282" s="53"/>
      <c r="FU282" s="53"/>
      <c r="FV282" s="53"/>
      <c r="FW282" s="53"/>
      <c r="FX282" s="53"/>
      <c r="FY282" s="53"/>
      <c r="FZ282" s="53"/>
      <c r="GA282" s="53"/>
      <c r="GB282" s="53"/>
      <c r="GC282" s="53"/>
      <c r="GD282" s="53"/>
      <c r="GE282" s="53"/>
      <c r="GF282" s="53"/>
      <c r="GG282" s="53"/>
      <c r="GH282" s="53"/>
      <c r="GI282" s="53"/>
      <c r="GJ282" s="53"/>
      <c r="GK282" s="53"/>
      <c r="GL282" s="53"/>
      <c r="GM282" s="53"/>
    </row>
    <row r="283" spans="1:195" ht="11.2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  <c r="CR283" s="53"/>
      <c r="CS283" s="53"/>
      <c r="CT283" s="53"/>
      <c r="CU283" s="53"/>
      <c r="CV283" s="53"/>
      <c r="CW283" s="53"/>
      <c r="CX283" s="53"/>
      <c r="CY283" s="53"/>
      <c r="CZ283" s="53"/>
      <c r="DA283" s="53"/>
      <c r="DB283" s="53"/>
      <c r="DC283" s="53"/>
      <c r="DD283" s="53"/>
      <c r="DE283" s="53"/>
      <c r="DF283" s="53"/>
      <c r="DG283" s="53"/>
      <c r="DH283" s="53"/>
      <c r="DI283" s="53"/>
      <c r="DJ283" s="53"/>
      <c r="DK283" s="53"/>
      <c r="DL283" s="53"/>
      <c r="DM283" s="53"/>
      <c r="DN283" s="53"/>
      <c r="DO283" s="53"/>
      <c r="DP283" s="53"/>
      <c r="DQ283" s="53"/>
      <c r="DR283" s="53"/>
      <c r="DS283" s="53"/>
      <c r="DT283" s="53"/>
      <c r="DU283" s="53"/>
      <c r="DV283" s="53"/>
      <c r="DW283" s="53"/>
      <c r="DX283" s="53"/>
      <c r="DY283" s="53"/>
      <c r="DZ283" s="53"/>
      <c r="EA283" s="53"/>
      <c r="EB283" s="53"/>
      <c r="EC283" s="53"/>
      <c r="ED283" s="53"/>
      <c r="EE283" s="53"/>
      <c r="EF283" s="53"/>
      <c r="EG283" s="53"/>
      <c r="EH283" s="53"/>
      <c r="EI283" s="53"/>
      <c r="EJ283" s="53"/>
      <c r="EK283" s="53"/>
      <c r="EL283" s="53"/>
      <c r="EM283" s="53"/>
      <c r="EN283" s="53"/>
      <c r="EO283" s="53"/>
      <c r="EP283" s="53"/>
      <c r="EQ283" s="53"/>
      <c r="ER283" s="53"/>
      <c r="ES283" s="53"/>
      <c r="ET283" s="53"/>
      <c r="EU283" s="53"/>
      <c r="EV283" s="53"/>
      <c r="EW283" s="53"/>
      <c r="EX283" s="53"/>
      <c r="EY283" s="53"/>
      <c r="EZ283" s="53"/>
      <c r="FA283" s="53"/>
      <c r="FB283" s="53"/>
      <c r="FC283" s="53"/>
      <c r="FD283" s="53"/>
      <c r="FE283" s="53"/>
      <c r="FF283" s="53"/>
      <c r="FG283" s="53"/>
      <c r="FH283" s="53"/>
      <c r="FI283" s="53"/>
      <c r="FJ283" s="53"/>
      <c r="FK283" s="53"/>
      <c r="FL283" s="53"/>
      <c r="FM283" s="53"/>
      <c r="FN283" s="53"/>
      <c r="FO283" s="53"/>
      <c r="FP283" s="53"/>
      <c r="FQ283" s="53"/>
      <c r="FR283" s="53"/>
      <c r="FS283" s="53"/>
      <c r="FT283" s="53"/>
      <c r="FU283" s="53"/>
      <c r="FV283" s="53"/>
      <c r="FW283" s="53"/>
      <c r="FX283" s="53"/>
      <c r="FY283" s="53"/>
      <c r="FZ283" s="53"/>
      <c r="GA283" s="53"/>
      <c r="GB283" s="53"/>
      <c r="GC283" s="53"/>
      <c r="GD283" s="53"/>
      <c r="GE283" s="53"/>
      <c r="GF283" s="53"/>
      <c r="GG283" s="53"/>
      <c r="GH283" s="53"/>
      <c r="GI283" s="53"/>
      <c r="GJ283" s="53"/>
      <c r="GK283" s="53"/>
      <c r="GL283" s="53"/>
      <c r="GM283" s="53"/>
    </row>
    <row r="284" spans="1:195" ht="11.2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53"/>
      <c r="CS284" s="53"/>
      <c r="CT284" s="53"/>
      <c r="CU284" s="53"/>
      <c r="CV284" s="53"/>
      <c r="CW284" s="53"/>
      <c r="CX284" s="53"/>
      <c r="CY284" s="53"/>
      <c r="CZ284" s="53"/>
      <c r="DA284" s="53"/>
      <c r="DB284" s="53"/>
      <c r="DC284" s="53"/>
      <c r="DD284" s="53"/>
      <c r="DE284" s="53"/>
      <c r="DF284" s="53"/>
      <c r="DG284" s="53"/>
      <c r="DH284" s="53"/>
      <c r="DI284" s="53"/>
      <c r="DJ284" s="53"/>
      <c r="DK284" s="53"/>
      <c r="DL284" s="53"/>
      <c r="DM284" s="53"/>
      <c r="DN284" s="53"/>
      <c r="DO284" s="53"/>
      <c r="DP284" s="53"/>
      <c r="DQ284" s="53"/>
      <c r="DR284" s="53"/>
      <c r="DS284" s="53"/>
      <c r="DT284" s="53"/>
      <c r="DU284" s="53"/>
      <c r="DV284" s="53"/>
      <c r="DW284" s="53"/>
      <c r="DX284" s="53"/>
      <c r="DY284" s="53"/>
      <c r="DZ284" s="53"/>
      <c r="EA284" s="53"/>
      <c r="EB284" s="53"/>
      <c r="EC284" s="53"/>
      <c r="ED284" s="53"/>
      <c r="EE284" s="53"/>
      <c r="EF284" s="53"/>
      <c r="EG284" s="53"/>
      <c r="EH284" s="53"/>
      <c r="EI284" s="53"/>
      <c r="EJ284" s="53"/>
      <c r="EK284" s="53"/>
      <c r="EL284" s="53"/>
      <c r="EM284" s="53"/>
      <c r="EN284" s="53"/>
      <c r="EO284" s="53"/>
      <c r="EP284" s="53"/>
      <c r="EQ284" s="53"/>
      <c r="ER284" s="53"/>
      <c r="ES284" s="53"/>
      <c r="ET284" s="53"/>
      <c r="EU284" s="53"/>
      <c r="EV284" s="53"/>
      <c r="EW284" s="53"/>
      <c r="EX284" s="53"/>
      <c r="EY284" s="53"/>
      <c r="EZ284" s="53"/>
      <c r="FA284" s="53"/>
      <c r="FB284" s="53"/>
      <c r="FC284" s="53"/>
      <c r="FD284" s="53"/>
      <c r="FE284" s="53"/>
      <c r="FF284" s="53"/>
      <c r="FG284" s="53"/>
      <c r="FH284" s="53"/>
      <c r="FI284" s="53"/>
      <c r="FJ284" s="53"/>
      <c r="FK284" s="53"/>
      <c r="FL284" s="53"/>
      <c r="FM284" s="53"/>
      <c r="FN284" s="53"/>
      <c r="FO284" s="53"/>
      <c r="FP284" s="53"/>
      <c r="FQ284" s="53"/>
      <c r="FR284" s="53"/>
      <c r="FS284" s="53"/>
      <c r="FT284" s="53"/>
      <c r="FU284" s="53"/>
      <c r="FV284" s="53"/>
      <c r="FW284" s="53"/>
      <c r="FX284" s="53"/>
      <c r="FY284" s="53"/>
      <c r="FZ284" s="53"/>
      <c r="GA284" s="53"/>
      <c r="GB284" s="53"/>
      <c r="GC284" s="53"/>
      <c r="GD284" s="53"/>
      <c r="GE284" s="53"/>
      <c r="GF284" s="53"/>
      <c r="GG284" s="53"/>
      <c r="GH284" s="53"/>
      <c r="GI284" s="53"/>
      <c r="GJ284" s="53"/>
      <c r="GK284" s="53"/>
      <c r="GL284" s="53"/>
      <c r="GM284" s="53"/>
    </row>
    <row r="285" spans="1:195" ht="11.2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3"/>
      <c r="CL285" s="53"/>
      <c r="CM285" s="53"/>
      <c r="CN285" s="53"/>
      <c r="CO285" s="53"/>
      <c r="CP285" s="53"/>
      <c r="CQ285" s="53"/>
      <c r="CR285" s="53"/>
      <c r="CS285" s="53"/>
      <c r="CT285" s="53"/>
      <c r="CU285" s="53"/>
      <c r="CV285" s="53"/>
      <c r="CW285" s="53"/>
      <c r="CX285" s="53"/>
      <c r="CY285" s="53"/>
      <c r="CZ285" s="53"/>
      <c r="DA285" s="53"/>
      <c r="DB285" s="53"/>
      <c r="DC285" s="53"/>
      <c r="DD285" s="53"/>
      <c r="DE285" s="53"/>
      <c r="DF285" s="53"/>
      <c r="DG285" s="53"/>
      <c r="DH285" s="53"/>
      <c r="DI285" s="53"/>
      <c r="DJ285" s="53"/>
      <c r="DK285" s="53"/>
      <c r="DL285" s="53"/>
      <c r="DM285" s="53"/>
      <c r="DN285" s="53"/>
      <c r="DO285" s="53"/>
      <c r="DP285" s="53"/>
      <c r="DQ285" s="53"/>
      <c r="DR285" s="53"/>
      <c r="DS285" s="53"/>
      <c r="DT285" s="53"/>
      <c r="DU285" s="53"/>
      <c r="DV285" s="53"/>
      <c r="DW285" s="53"/>
      <c r="DX285" s="53"/>
      <c r="DY285" s="53"/>
      <c r="DZ285" s="53"/>
      <c r="EA285" s="53"/>
      <c r="EB285" s="53"/>
      <c r="EC285" s="53"/>
      <c r="ED285" s="53"/>
      <c r="EE285" s="53"/>
      <c r="EF285" s="53"/>
      <c r="EG285" s="53"/>
      <c r="EH285" s="53"/>
      <c r="EI285" s="53"/>
      <c r="EJ285" s="53"/>
      <c r="EK285" s="53"/>
      <c r="EL285" s="53"/>
      <c r="EM285" s="53"/>
      <c r="EN285" s="53"/>
      <c r="EO285" s="53"/>
      <c r="EP285" s="53"/>
      <c r="EQ285" s="53"/>
      <c r="ER285" s="53"/>
      <c r="ES285" s="53"/>
      <c r="ET285" s="53"/>
      <c r="EU285" s="53"/>
      <c r="EV285" s="53"/>
      <c r="EW285" s="53"/>
      <c r="EX285" s="53"/>
      <c r="EY285" s="53"/>
      <c r="EZ285" s="53"/>
      <c r="FA285" s="53"/>
      <c r="FB285" s="53"/>
      <c r="FC285" s="53"/>
      <c r="FD285" s="53"/>
      <c r="FE285" s="53"/>
      <c r="FF285" s="53"/>
      <c r="FG285" s="53"/>
      <c r="FH285" s="53"/>
      <c r="FI285" s="53"/>
      <c r="FJ285" s="53"/>
      <c r="FK285" s="53"/>
      <c r="FL285" s="53"/>
      <c r="FM285" s="53"/>
      <c r="FN285" s="53"/>
      <c r="FO285" s="53"/>
      <c r="FP285" s="53"/>
      <c r="FQ285" s="53"/>
      <c r="FR285" s="53"/>
      <c r="FS285" s="53"/>
      <c r="FT285" s="53"/>
      <c r="FU285" s="53"/>
      <c r="FV285" s="53"/>
      <c r="FW285" s="53"/>
      <c r="FX285" s="53"/>
      <c r="FY285" s="53"/>
      <c r="FZ285" s="53"/>
      <c r="GA285" s="53"/>
      <c r="GB285" s="53"/>
      <c r="GC285" s="53"/>
      <c r="GD285" s="53"/>
      <c r="GE285" s="53"/>
      <c r="GF285" s="53"/>
      <c r="GG285" s="53"/>
      <c r="GH285" s="53"/>
      <c r="GI285" s="53"/>
      <c r="GJ285" s="53"/>
      <c r="GK285" s="53"/>
      <c r="GL285" s="53"/>
      <c r="GM285" s="53"/>
    </row>
    <row r="286" spans="1:195" ht="11.2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3"/>
      <c r="CP286" s="53"/>
      <c r="CQ286" s="53"/>
      <c r="CR286" s="53"/>
      <c r="CS286" s="53"/>
      <c r="CT286" s="53"/>
      <c r="CU286" s="53"/>
      <c r="CV286" s="53"/>
      <c r="CW286" s="53"/>
      <c r="CX286" s="53"/>
      <c r="CY286" s="53"/>
      <c r="CZ286" s="53"/>
      <c r="DA286" s="53"/>
      <c r="DB286" s="53"/>
      <c r="DC286" s="53"/>
      <c r="DD286" s="53"/>
      <c r="DE286" s="53"/>
      <c r="DF286" s="53"/>
      <c r="DG286" s="53"/>
      <c r="DH286" s="53"/>
      <c r="DI286" s="53"/>
      <c r="DJ286" s="53"/>
      <c r="DK286" s="53"/>
      <c r="DL286" s="53"/>
      <c r="DM286" s="53"/>
      <c r="DN286" s="53"/>
      <c r="DO286" s="53"/>
      <c r="DP286" s="53"/>
      <c r="DQ286" s="53"/>
      <c r="DR286" s="53"/>
      <c r="DS286" s="53"/>
      <c r="DT286" s="53"/>
      <c r="DU286" s="53"/>
      <c r="DV286" s="53"/>
      <c r="DW286" s="53"/>
      <c r="DX286" s="53"/>
      <c r="DY286" s="53"/>
      <c r="DZ286" s="53"/>
      <c r="EA286" s="53"/>
      <c r="EB286" s="53"/>
      <c r="EC286" s="53"/>
      <c r="ED286" s="53"/>
      <c r="EE286" s="53"/>
      <c r="EF286" s="53"/>
      <c r="EG286" s="53"/>
      <c r="EH286" s="53"/>
      <c r="EI286" s="53"/>
      <c r="EJ286" s="53"/>
      <c r="EK286" s="53"/>
      <c r="EL286" s="53"/>
      <c r="EM286" s="53"/>
      <c r="EN286" s="53"/>
      <c r="EO286" s="53"/>
      <c r="EP286" s="53"/>
      <c r="EQ286" s="53"/>
      <c r="ER286" s="53"/>
      <c r="ES286" s="53"/>
      <c r="ET286" s="53"/>
      <c r="EU286" s="53"/>
      <c r="EV286" s="53"/>
      <c r="EW286" s="53"/>
      <c r="EX286" s="53"/>
      <c r="EY286" s="53"/>
      <c r="EZ286" s="53"/>
      <c r="FA286" s="53"/>
      <c r="FB286" s="53"/>
      <c r="FC286" s="53"/>
      <c r="FD286" s="53"/>
      <c r="FE286" s="53"/>
      <c r="FF286" s="53"/>
      <c r="FG286" s="53"/>
      <c r="FH286" s="53"/>
      <c r="FI286" s="53"/>
      <c r="FJ286" s="53"/>
      <c r="FK286" s="53"/>
      <c r="FL286" s="53"/>
      <c r="FM286" s="53"/>
      <c r="FN286" s="53"/>
      <c r="FO286" s="53"/>
      <c r="FP286" s="53"/>
      <c r="FQ286" s="53"/>
      <c r="FR286" s="53"/>
      <c r="FS286" s="53"/>
      <c r="FT286" s="53"/>
      <c r="FU286" s="53"/>
      <c r="FV286" s="53"/>
      <c r="FW286" s="53"/>
      <c r="FX286" s="53"/>
      <c r="FY286" s="53"/>
      <c r="FZ286" s="53"/>
      <c r="GA286" s="53"/>
      <c r="GB286" s="53"/>
      <c r="GC286" s="53"/>
      <c r="GD286" s="53"/>
      <c r="GE286" s="53"/>
      <c r="GF286" s="53"/>
      <c r="GG286" s="53"/>
      <c r="GH286" s="53"/>
      <c r="GI286" s="53"/>
      <c r="GJ286" s="53"/>
      <c r="GK286" s="53"/>
      <c r="GL286" s="53"/>
      <c r="GM286" s="53"/>
    </row>
    <row r="287" spans="1:195" ht="11.2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53"/>
      <c r="CS287" s="53"/>
      <c r="CT287" s="53"/>
      <c r="CU287" s="53"/>
      <c r="CV287" s="53"/>
      <c r="CW287" s="53"/>
      <c r="CX287" s="53"/>
      <c r="CY287" s="53"/>
      <c r="CZ287" s="53"/>
      <c r="DA287" s="53"/>
      <c r="DB287" s="53"/>
      <c r="DC287" s="53"/>
      <c r="DD287" s="53"/>
      <c r="DE287" s="53"/>
      <c r="DF287" s="53"/>
      <c r="DG287" s="53"/>
      <c r="DH287" s="53"/>
      <c r="DI287" s="53"/>
      <c r="DJ287" s="53"/>
      <c r="DK287" s="53"/>
      <c r="DL287" s="53"/>
      <c r="DM287" s="53"/>
      <c r="DN287" s="53"/>
      <c r="DO287" s="53"/>
      <c r="DP287" s="53"/>
      <c r="DQ287" s="53"/>
      <c r="DR287" s="53"/>
      <c r="DS287" s="53"/>
      <c r="DT287" s="53"/>
      <c r="DU287" s="53"/>
      <c r="DV287" s="53"/>
      <c r="DW287" s="53"/>
      <c r="DX287" s="53"/>
      <c r="DY287" s="53"/>
      <c r="DZ287" s="53"/>
      <c r="EA287" s="53"/>
      <c r="EB287" s="53"/>
      <c r="EC287" s="53"/>
      <c r="ED287" s="53"/>
      <c r="EE287" s="53"/>
      <c r="EF287" s="53"/>
      <c r="EG287" s="53"/>
      <c r="EH287" s="53"/>
      <c r="EI287" s="53"/>
      <c r="EJ287" s="53"/>
      <c r="EK287" s="53"/>
      <c r="EL287" s="53"/>
      <c r="EM287" s="53"/>
      <c r="EN287" s="53"/>
      <c r="EO287" s="53"/>
      <c r="EP287" s="53"/>
      <c r="EQ287" s="53"/>
      <c r="ER287" s="53"/>
      <c r="ES287" s="53"/>
      <c r="ET287" s="53"/>
      <c r="EU287" s="53"/>
      <c r="EV287" s="53"/>
      <c r="EW287" s="53"/>
      <c r="EX287" s="53"/>
      <c r="EY287" s="53"/>
      <c r="EZ287" s="53"/>
      <c r="FA287" s="53"/>
      <c r="FB287" s="53"/>
      <c r="FC287" s="53"/>
      <c r="FD287" s="53"/>
      <c r="FE287" s="53"/>
      <c r="FF287" s="53"/>
      <c r="FG287" s="53"/>
      <c r="FH287" s="53"/>
      <c r="FI287" s="53"/>
      <c r="FJ287" s="53"/>
      <c r="FK287" s="53"/>
      <c r="FL287" s="53"/>
      <c r="FM287" s="53"/>
      <c r="FN287" s="53"/>
      <c r="FO287" s="53"/>
      <c r="FP287" s="53"/>
      <c r="FQ287" s="53"/>
      <c r="FR287" s="53"/>
      <c r="FS287" s="53"/>
      <c r="FT287" s="53"/>
      <c r="FU287" s="53"/>
      <c r="FV287" s="53"/>
      <c r="FW287" s="53"/>
      <c r="FX287" s="53"/>
      <c r="FY287" s="53"/>
      <c r="FZ287" s="53"/>
      <c r="GA287" s="53"/>
      <c r="GB287" s="53"/>
      <c r="GC287" s="53"/>
      <c r="GD287" s="53"/>
      <c r="GE287" s="53"/>
      <c r="GF287" s="53"/>
      <c r="GG287" s="53"/>
      <c r="GH287" s="53"/>
      <c r="GI287" s="53"/>
      <c r="GJ287" s="53"/>
      <c r="GK287" s="53"/>
      <c r="GL287" s="53"/>
      <c r="GM287" s="53"/>
    </row>
    <row r="288" spans="1:195" ht="11.2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53"/>
      <c r="BU288" s="53"/>
      <c r="BV288" s="53"/>
      <c r="BW288" s="53"/>
      <c r="BX288" s="53"/>
      <c r="BY288" s="53"/>
      <c r="BZ288" s="53"/>
      <c r="CA288" s="53"/>
      <c r="CB288" s="53"/>
      <c r="CC288" s="53"/>
      <c r="CD288" s="53"/>
      <c r="CE288" s="53"/>
      <c r="CF288" s="53"/>
      <c r="CG288" s="53"/>
      <c r="CH288" s="53"/>
      <c r="CI288" s="53"/>
      <c r="CJ288" s="53"/>
      <c r="CK288" s="53"/>
      <c r="CL288" s="53"/>
      <c r="CM288" s="53"/>
      <c r="CN288" s="53"/>
      <c r="CO288" s="53"/>
      <c r="CP288" s="53"/>
      <c r="CQ288" s="53"/>
      <c r="CR288" s="53"/>
      <c r="CS288" s="53"/>
      <c r="CT288" s="53"/>
      <c r="CU288" s="53"/>
      <c r="CV288" s="53"/>
      <c r="CW288" s="53"/>
      <c r="CX288" s="53"/>
      <c r="CY288" s="53"/>
      <c r="CZ288" s="53"/>
      <c r="DA288" s="53"/>
      <c r="DB288" s="53"/>
      <c r="DC288" s="53"/>
      <c r="DD288" s="53"/>
      <c r="DE288" s="53"/>
      <c r="DF288" s="53"/>
      <c r="DG288" s="53"/>
      <c r="DH288" s="53"/>
      <c r="DI288" s="53"/>
      <c r="DJ288" s="53"/>
      <c r="DK288" s="53"/>
      <c r="DL288" s="53"/>
      <c r="DM288" s="53"/>
      <c r="DN288" s="53"/>
      <c r="DO288" s="53"/>
      <c r="DP288" s="53"/>
      <c r="DQ288" s="53"/>
      <c r="DR288" s="53"/>
      <c r="DS288" s="53"/>
      <c r="DT288" s="53"/>
      <c r="DU288" s="53"/>
      <c r="DV288" s="53"/>
      <c r="DW288" s="53"/>
      <c r="DX288" s="53"/>
      <c r="DY288" s="53"/>
      <c r="DZ288" s="53"/>
      <c r="EA288" s="53"/>
      <c r="EB288" s="53"/>
      <c r="EC288" s="53"/>
      <c r="ED288" s="53"/>
      <c r="EE288" s="53"/>
      <c r="EF288" s="53"/>
      <c r="EG288" s="53"/>
      <c r="EH288" s="53"/>
      <c r="EI288" s="53"/>
      <c r="EJ288" s="53"/>
      <c r="EK288" s="53"/>
      <c r="EL288" s="53"/>
      <c r="EM288" s="53"/>
      <c r="EN288" s="53"/>
      <c r="EO288" s="53"/>
      <c r="EP288" s="53"/>
      <c r="EQ288" s="53"/>
      <c r="ER288" s="53"/>
      <c r="ES288" s="53"/>
      <c r="ET288" s="53"/>
      <c r="EU288" s="53"/>
      <c r="EV288" s="53"/>
      <c r="EW288" s="53"/>
      <c r="EX288" s="53"/>
      <c r="EY288" s="53"/>
      <c r="EZ288" s="53"/>
      <c r="FA288" s="53"/>
      <c r="FB288" s="53"/>
      <c r="FC288" s="53"/>
      <c r="FD288" s="53"/>
      <c r="FE288" s="53"/>
      <c r="FF288" s="53"/>
      <c r="FG288" s="53"/>
      <c r="FH288" s="53"/>
      <c r="FI288" s="53"/>
      <c r="FJ288" s="53"/>
      <c r="FK288" s="53"/>
      <c r="FL288" s="53"/>
      <c r="FM288" s="53"/>
      <c r="FN288" s="53"/>
      <c r="FO288" s="53"/>
      <c r="FP288" s="53"/>
      <c r="FQ288" s="53"/>
      <c r="FR288" s="53"/>
      <c r="FS288" s="53"/>
      <c r="FT288" s="53"/>
      <c r="FU288" s="53"/>
      <c r="FV288" s="53"/>
      <c r="FW288" s="53"/>
      <c r="FX288" s="53"/>
      <c r="FY288" s="53"/>
      <c r="FZ288" s="53"/>
      <c r="GA288" s="53"/>
      <c r="GB288" s="53"/>
      <c r="GC288" s="53"/>
      <c r="GD288" s="53"/>
      <c r="GE288" s="53"/>
      <c r="GF288" s="53"/>
      <c r="GG288" s="53"/>
      <c r="GH288" s="53"/>
      <c r="GI288" s="53"/>
      <c r="GJ288" s="53"/>
      <c r="GK288" s="53"/>
      <c r="GL288" s="53"/>
      <c r="GM288" s="53"/>
    </row>
    <row r="289" spans="1:195" ht="11.2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53"/>
      <c r="CG289" s="53"/>
      <c r="CH289" s="53"/>
      <c r="CI289" s="53"/>
      <c r="CJ289" s="53"/>
      <c r="CK289" s="53"/>
      <c r="CL289" s="53"/>
      <c r="CM289" s="53"/>
      <c r="CN289" s="53"/>
      <c r="CO289" s="53"/>
      <c r="CP289" s="53"/>
      <c r="CQ289" s="53"/>
      <c r="CR289" s="53"/>
      <c r="CS289" s="53"/>
      <c r="CT289" s="53"/>
      <c r="CU289" s="53"/>
      <c r="CV289" s="53"/>
      <c r="CW289" s="53"/>
      <c r="CX289" s="53"/>
      <c r="CY289" s="53"/>
      <c r="CZ289" s="53"/>
      <c r="DA289" s="53"/>
      <c r="DB289" s="53"/>
      <c r="DC289" s="53"/>
      <c r="DD289" s="53"/>
      <c r="DE289" s="53"/>
      <c r="DF289" s="53"/>
      <c r="DG289" s="53"/>
      <c r="DH289" s="53"/>
      <c r="DI289" s="53"/>
      <c r="DJ289" s="53"/>
      <c r="DK289" s="53"/>
      <c r="DL289" s="53"/>
      <c r="DM289" s="53"/>
      <c r="DN289" s="53"/>
      <c r="DO289" s="53"/>
      <c r="DP289" s="53"/>
      <c r="DQ289" s="53"/>
      <c r="DR289" s="53"/>
      <c r="DS289" s="53"/>
      <c r="DT289" s="53"/>
      <c r="DU289" s="53"/>
      <c r="DV289" s="53"/>
      <c r="DW289" s="53"/>
      <c r="DX289" s="53"/>
      <c r="DY289" s="53"/>
      <c r="DZ289" s="53"/>
      <c r="EA289" s="53"/>
      <c r="EB289" s="53"/>
      <c r="EC289" s="53"/>
      <c r="ED289" s="53"/>
      <c r="EE289" s="53"/>
      <c r="EF289" s="53"/>
      <c r="EG289" s="53"/>
      <c r="EH289" s="53"/>
      <c r="EI289" s="53"/>
      <c r="EJ289" s="53"/>
      <c r="EK289" s="53"/>
      <c r="EL289" s="53"/>
      <c r="EM289" s="53"/>
      <c r="EN289" s="53"/>
      <c r="EO289" s="53"/>
      <c r="EP289" s="53"/>
      <c r="EQ289" s="53"/>
      <c r="ER289" s="53"/>
      <c r="ES289" s="53"/>
      <c r="ET289" s="53"/>
      <c r="EU289" s="53"/>
      <c r="EV289" s="53"/>
      <c r="EW289" s="53"/>
      <c r="EX289" s="53"/>
      <c r="EY289" s="53"/>
      <c r="EZ289" s="53"/>
      <c r="FA289" s="53"/>
      <c r="FB289" s="53"/>
      <c r="FC289" s="53"/>
      <c r="FD289" s="53"/>
      <c r="FE289" s="53"/>
      <c r="FF289" s="53"/>
      <c r="FG289" s="53"/>
      <c r="FH289" s="53"/>
      <c r="FI289" s="53"/>
      <c r="FJ289" s="53"/>
      <c r="FK289" s="53"/>
      <c r="FL289" s="53"/>
      <c r="FM289" s="53"/>
      <c r="FN289" s="53"/>
      <c r="FO289" s="53"/>
      <c r="FP289" s="53"/>
      <c r="FQ289" s="53"/>
      <c r="FR289" s="53"/>
      <c r="FS289" s="53"/>
      <c r="FT289" s="53"/>
      <c r="FU289" s="53"/>
      <c r="FV289" s="53"/>
      <c r="FW289" s="53"/>
      <c r="FX289" s="53"/>
      <c r="FY289" s="53"/>
      <c r="FZ289" s="53"/>
      <c r="GA289" s="53"/>
      <c r="GB289" s="53"/>
      <c r="GC289" s="53"/>
      <c r="GD289" s="53"/>
      <c r="GE289" s="53"/>
      <c r="GF289" s="53"/>
      <c r="GG289" s="53"/>
      <c r="GH289" s="53"/>
      <c r="GI289" s="53"/>
      <c r="GJ289" s="53"/>
      <c r="GK289" s="53"/>
      <c r="GL289" s="53"/>
      <c r="GM289" s="53"/>
    </row>
    <row r="290" spans="1:195" ht="11.2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/>
      <c r="CA290" s="53"/>
      <c r="CB290" s="53"/>
      <c r="CC290" s="53"/>
      <c r="CD290" s="53"/>
      <c r="CE290" s="53"/>
      <c r="CF290" s="53"/>
      <c r="CG290" s="53"/>
      <c r="CH290" s="53"/>
      <c r="CI290" s="53"/>
      <c r="CJ290" s="53"/>
      <c r="CK290" s="53"/>
      <c r="CL290" s="53"/>
      <c r="CM290" s="53"/>
      <c r="CN290" s="53"/>
      <c r="CO290" s="53"/>
      <c r="CP290" s="53"/>
      <c r="CQ290" s="53"/>
      <c r="CR290" s="53"/>
      <c r="CS290" s="53"/>
      <c r="CT290" s="53"/>
      <c r="CU290" s="53"/>
      <c r="CV290" s="53"/>
      <c r="CW290" s="53"/>
      <c r="CX290" s="53"/>
      <c r="CY290" s="53"/>
      <c r="CZ290" s="53"/>
      <c r="DA290" s="53"/>
      <c r="DB290" s="53"/>
      <c r="DC290" s="53"/>
      <c r="DD290" s="53"/>
      <c r="DE290" s="53"/>
      <c r="DF290" s="53"/>
      <c r="DG290" s="53"/>
      <c r="DH290" s="53"/>
      <c r="DI290" s="53"/>
      <c r="DJ290" s="53"/>
      <c r="DK290" s="53"/>
      <c r="DL290" s="53"/>
      <c r="DM290" s="53"/>
      <c r="DN290" s="53"/>
      <c r="DO290" s="53"/>
      <c r="DP290" s="53"/>
      <c r="DQ290" s="53"/>
      <c r="DR290" s="53"/>
      <c r="DS290" s="53"/>
      <c r="DT290" s="53"/>
      <c r="DU290" s="53"/>
      <c r="DV290" s="53"/>
      <c r="DW290" s="53"/>
      <c r="DX290" s="53"/>
      <c r="DY290" s="53"/>
      <c r="DZ290" s="53"/>
      <c r="EA290" s="53"/>
      <c r="EB290" s="53"/>
      <c r="EC290" s="53"/>
      <c r="ED290" s="53"/>
      <c r="EE290" s="53"/>
      <c r="EF290" s="53"/>
      <c r="EG290" s="53"/>
      <c r="EH290" s="53"/>
      <c r="EI290" s="53"/>
      <c r="EJ290" s="53"/>
      <c r="EK290" s="53"/>
      <c r="EL290" s="53"/>
      <c r="EM290" s="53"/>
      <c r="EN290" s="53"/>
      <c r="EO290" s="53"/>
      <c r="EP290" s="53"/>
      <c r="EQ290" s="53"/>
      <c r="ER290" s="53"/>
      <c r="ES290" s="53"/>
      <c r="ET290" s="53"/>
      <c r="EU290" s="53"/>
      <c r="EV290" s="53"/>
      <c r="EW290" s="53"/>
      <c r="EX290" s="53"/>
      <c r="EY290" s="53"/>
      <c r="EZ290" s="53"/>
      <c r="FA290" s="53"/>
      <c r="FB290" s="53"/>
      <c r="FC290" s="53"/>
      <c r="FD290" s="53"/>
      <c r="FE290" s="53"/>
      <c r="FF290" s="53"/>
      <c r="FG290" s="53"/>
      <c r="FH290" s="53"/>
      <c r="FI290" s="53"/>
      <c r="FJ290" s="53"/>
      <c r="FK290" s="53"/>
      <c r="FL290" s="53"/>
      <c r="FM290" s="53"/>
      <c r="FN290" s="53"/>
      <c r="FO290" s="53"/>
      <c r="FP290" s="53"/>
      <c r="FQ290" s="53"/>
      <c r="FR290" s="53"/>
      <c r="FS290" s="53"/>
      <c r="FT290" s="53"/>
      <c r="FU290" s="53"/>
      <c r="FV290" s="53"/>
      <c r="FW290" s="53"/>
      <c r="FX290" s="53"/>
      <c r="FY290" s="53"/>
      <c r="FZ290" s="53"/>
      <c r="GA290" s="53"/>
      <c r="GB290" s="53"/>
      <c r="GC290" s="53"/>
      <c r="GD290" s="53"/>
      <c r="GE290" s="53"/>
      <c r="GF290" s="53"/>
      <c r="GG290" s="53"/>
      <c r="GH290" s="53"/>
      <c r="GI290" s="53"/>
      <c r="GJ290" s="53"/>
      <c r="GK290" s="53"/>
      <c r="GL290" s="53"/>
      <c r="GM290" s="53"/>
    </row>
    <row r="291" spans="1:195" ht="11.2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  <c r="BV291" s="53"/>
      <c r="BW291" s="53"/>
      <c r="BX291" s="53"/>
      <c r="BY291" s="53"/>
      <c r="BZ291" s="53"/>
      <c r="CA291" s="53"/>
      <c r="CB291" s="53"/>
      <c r="CC291" s="53"/>
      <c r="CD291" s="53"/>
      <c r="CE291" s="53"/>
      <c r="CF291" s="53"/>
      <c r="CG291" s="53"/>
      <c r="CH291" s="53"/>
      <c r="CI291" s="53"/>
      <c r="CJ291" s="53"/>
      <c r="CK291" s="53"/>
      <c r="CL291" s="53"/>
      <c r="CM291" s="53"/>
      <c r="CN291" s="53"/>
      <c r="CO291" s="53"/>
      <c r="CP291" s="53"/>
      <c r="CQ291" s="53"/>
      <c r="CR291" s="53"/>
      <c r="CS291" s="53"/>
      <c r="CT291" s="53"/>
      <c r="CU291" s="53"/>
      <c r="CV291" s="53"/>
      <c r="CW291" s="53"/>
      <c r="CX291" s="53"/>
      <c r="CY291" s="53"/>
      <c r="CZ291" s="53"/>
      <c r="DA291" s="53"/>
      <c r="DB291" s="53"/>
      <c r="DC291" s="53"/>
      <c r="DD291" s="53"/>
      <c r="DE291" s="53"/>
      <c r="DF291" s="53"/>
      <c r="DG291" s="53"/>
      <c r="DH291" s="53"/>
      <c r="DI291" s="53"/>
      <c r="DJ291" s="53"/>
      <c r="DK291" s="53"/>
      <c r="DL291" s="53"/>
      <c r="DM291" s="53"/>
      <c r="DN291" s="53"/>
      <c r="DO291" s="53"/>
      <c r="DP291" s="53"/>
      <c r="DQ291" s="53"/>
      <c r="DR291" s="53"/>
      <c r="DS291" s="53"/>
      <c r="DT291" s="53"/>
      <c r="DU291" s="53"/>
      <c r="DV291" s="53"/>
      <c r="DW291" s="53"/>
      <c r="DX291" s="53"/>
      <c r="DY291" s="53"/>
      <c r="DZ291" s="53"/>
      <c r="EA291" s="53"/>
      <c r="EB291" s="53"/>
      <c r="EC291" s="53"/>
      <c r="ED291" s="53"/>
      <c r="EE291" s="53"/>
      <c r="EF291" s="53"/>
      <c r="EG291" s="53"/>
      <c r="EH291" s="53"/>
      <c r="EI291" s="53"/>
      <c r="EJ291" s="53"/>
      <c r="EK291" s="53"/>
      <c r="EL291" s="53"/>
      <c r="EM291" s="53"/>
      <c r="EN291" s="53"/>
      <c r="EO291" s="53"/>
      <c r="EP291" s="53"/>
      <c r="EQ291" s="53"/>
      <c r="ER291" s="53"/>
      <c r="ES291" s="53"/>
      <c r="ET291" s="53"/>
      <c r="EU291" s="53"/>
      <c r="EV291" s="53"/>
      <c r="EW291" s="53"/>
      <c r="EX291" s="53"/>
      <c r="EY291" s="53"/>
      <c r="EZ291" s="53"/>
      <c r="FA291" s="53"/>
      <c r="FB291" s="53"/>
      <c r="FC291" s="53"/>
      <c r="FD291" s="53"/>
      <c r="FE291" s="53"/>
      <c r="FF291" s="53"/>
      <c r="FG291" s="53"/>
      <c r="FH291" s="53"/>
      <c r="FI291" s="53"/>
      <c r="FJ291" s="53"/>
      <c r="FK291" s="53"/>
      <c r="FL291" s="53"/>
      <c r="FM291" s="53"/>
      <c r="FN291" s="53"/>
      <c r="FO291" s="53"/>
      <c r="FP291" s="53"/>
      <c r="FQ291" s="53"/>
      <c r="FR291" s="53"/>
      <c r="FS291" s="53"/>
      <c r="FT291" s="53"/>
      <c r="FU291" s="53"/>
      <c r="FV291" s="53"/>
      <c r="FW291" s="53"/>
      <c r="FX291" s="53"/>
      <c r="FY291" s="53"/>
      <c r="FZ291" s="53"/>
      <c r="GA291" s="53"/>
      <c r="GB291" s="53"/>
      <c r="GC291" s="53"/>
      <c r="GD291" s="53"/>
      <c r="GE291" s="53"/>
      <c r="GF291" s="53"/>
      <c r="GG291" s="53"/>
      <c r="GH291" s="53"/>
      <c r="GI291" s="53"/>
      <c r="GJ291" s="53"/>
      <c r="GK291" s="53"/>
      <c r="GL291" s="53"/>
      <c r="GM291" s="53"/>
    </row>
    <row r="292" spans="1:195" ht="11.2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53"/>
      <c r="CG292" s="53"/>
      <c r="CH292" s="53"/>
      <c r="CI292" s="53"/>
      <c r="CJ292" s="53"/>
      <c r="CK292" s="53"/>
      <c r="CL292" s="53"/>
      <c r="CM292" s="53"/>
      <c r="CN292" s="53"/>
      <c r="CO292" s="53"/>
      <c r="CP292" s="53"/>
      <c r="CQ292" s="53"/>
      <c r="CR292" s="53"/>
      <c r="CS292" s="53"/>
      <c r="CT292" s="53"/>
      <c r="CU292" s="53"/>
      <c r="CV292" s="53"/>
      <c r="CW292" s="53"/>
      <c r="CX292" s="53"/>
      <c r="CY292" s="53"/>
      <c r="CZ292" s="53"/>
      <c r="DA292" s="53"/>
      <c r="DB292" s="53"/>
      <c r="DC292" s="53"/>
      <c r="DD292" s="53"/>
      <c r="DE292" s="53"/>
      <c r="DF292" s="53"/>
      <c r="DG292" s="53"/>
      <c r="DH292" s="53"/>
      <c r="DI292" s="53"/>
      <c r="DJ292" s="53"/>
      <c r="DK292" s="53"/>
      <c r="DL292" s="53"/>
      <c r="DM292" s="53"/>
      <c r="DN292" s="53"/>
      <c r="DO292" s="53"/>
      <c r="DP292" s="53"/>
      <c r="DQ292" s="53"/>
      <c r="DR292" s="53"/>
      <c r="DS292" s="53"/>
      <c r="DT292" s="53"/>
      <c r="DU292" s="53"/>
      <c r="DV292" s="53"/>
      <c r="DW292" s="53"/>
      <c r="DX292" s="53"/>
      <c r="DY292" s="53"/>
      <c r="DZ292" s="53"/>
      <c r="EA292" s="53"/>
      <c r="EB292" s="53"/>
      <c r="EC292" s="53"/>
      <c r="ED292" s="53"/>
      <c r="EE292" s="53"/>
      <c r="EF292" s="53"/>
      <c r="EG292" s="53"/>
      <c r="EH292" s="53"/>
      <c r="EI292" s="53"/>
      <c r="EJ292" s="53"/>
      <c r="EK292" s="53"/>
      <c r="EL292" s="53"/>
      <c r="EM292" s="53"/>
      <c r="EN292" s="53"/>
      <c r="EO292" s="53"/>
      <c r="EP292" s="53"/>
      <c r="EQ292" s="53"/>
      <c r="ER292" s="53"/>
      <c r="ES292" s="53"/>
      <c r="ET292" s="53"/>
      <c r="EU292" s="53"/>
      <c r="EV292" s="53"/>
      <c r="EW292" s="53"/>
      <c r="EX292" s="53"/>
      <c r="EY292" s="53"/>
      <c r="EZ292" s="53"/>
      <c r="FA292" s="53"/>
      <c r="FB292" s="53"/>
      <c r="FC292" s="53"/>
      <c r="FD292" s="53"/>
      <c r="FE292" s="53"/>
      <c r="FF292" s="53"/>
      <c r="FG292" s="53"/>
      <c r="FH292" s="53"/>
      <c r="FI292" s="53"/>
      <c r="FJ292" s="53"/>
      <c r="FK292" s="53"/>
      <c r="FL292" s="53"/>
      <c r="FM292" s="53"/>
      <c r="FN292" s="53"/>
      <c r="FO292" s="53"/>
      <c r="FP292" s="53"/>
      <c r="FQ292" s="53"/>
      <c r="FR292" s="53"/>
      <c r="FS292" s="53"/>
      <c r="FT292" s="53"/>
      <c r="FU292" s="53"/>
      <c r="FV292" s="53"/>
      <c r="FW292" s="53"/>
      <c r="FX292" s="53"/>
      <c r="FY292" s="53"/>
      <c r="FZ292" s="53"/>
      <c r="GA292" s="53"/>
      <c r="GB292" s="53"/>
      <c r="GC292" s="53"/>
      <c r="GD292" s="53"/>
      <c r="GE292" s="53"/>
      <c r="GF292" s="53"/>
      <c r="GG292" s="53"/>
      <c r="GH292" s="53"/>
      <c r="GI292" s="53"/>
      <c r="GJ292" s="53"/>
      <c r="GK292" s="53"/>
      <c r="GL292" s="53"/>
      <c r="GM292" s="53"/>
    </row>
    <row r="293" spans="1:195" ht="11.2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3"/>
      <c r="CY293" s="53"/>
      <c r="CZ293" s="53"/>
      <c r="DA293" s="53"/>
      <c r="DB293" s="53"/>
      <c r="DC293" s="53"/>
      <c r="DD293" s="53"/>
      <c r="DE293" s="53"/>
      <c r="DF293" s="53"/>
      <c r="DG293" s="53"/>
      <c r="DH293" s="53"/>
      <c r="DI293" s="53"/>
      <c r="DJ293" s="53"/>
      <c r="DK293" s="53"/>
      <c r="DL293" s="53"/>
      <c r="DM293" s="53"/>
      <c r="DN293" s="53"/>
      <c r="DO293" s="53"/>
      <c r="DP293" s="53"/>
      <c r="DQ293" s="53"/>
      <c r="DR293" s="53"/>
      <c r="DS293" s="53"/>
      <c r="DT293" s="53"/>
      <c r="DU293" s="53"/>
      <c r="DV293" s="53"/>
      <c r="DW293" s="53"/>
      <c r="DX293" s="53"/>
      <c r="DY293" s="53"/>
      <c r="DZ293" s="53"/>
      <c r="EA293" s="53"/>
      <c r="EB293" s="53"/>
      <c r="EC293" s="53"/>
      <c r="ED293" s="53"/>
      <c r="EE293" s="53"/>
      <c r="EF293" s="53"/>
      <c r="EG293" s="53"/>
      <c r="EH293" s="53"/>
      <c r="EI293" s="53"/>
      <c r="EJ293" s="53"/>
      <c r="EK293" s="53"/>
      <c r="EL293" s="53"/>
      <c r="EM293" s="53"/>
      <c r="EN293" s="53"/>
      <c r="EO293" s="53"/>
      <c r="EP293" s="53"/>
      <c r="EQ293" s="53"/>
      <c r="ER293" s="53"/>
      <c r="ES293" s="53"/>
      <c r="ET293" s="53"/>
      <c r="EU293" s="53"/>
      <c r="EV293" s="53"/>
      <c r="EW293" s="53"/>
      <c r="EX293" s="53"/>
      <c r="EY293" s="53"/>
      <c r="EZ293" s="53"/>
      <c r="FA293" s="53"/>
      <c r="FB293" s="53"/>
      <c r="FC293" s="53"/>
      <c r="FD293" s="53"/>
      <c r="FE293" s="53"/>
      <c r="FF293" s="53"/>
      <c r="FG293" s="53"/>
      <c r="FH293" s="53"/>
      <c r="FI293" s="53"/>
      <c r="FJ293" s="53"/>
      <c r="FK293" s="53"/>
      <c r="FL293" s="53"/>
      <c r="FM293" s="53"/>
      <c r="FN293" s="53"/>
      <c r="FO293" s="53"/>
      <c r="FP293" s="53"/>
      <c r="FQ293" s="53"/>
      <c r="FR293" s="53"/>
      <c r="FS293" s="53"/>
      <c r="FT293" s="53"/>
      <c r="FU293" s="53"/>
      <c r="FV293" s="53"/>
      <c r="FW293" s="53"/>
      <c r="FX293" s="53"/>
      <c r="FY293" s="53"/>
      <c r="FZ293" s="53"/>
      <c r="GA293" s="53"/>
      <c r="GB293" s="53"/>
      <c r="GC293" s="53"/>
      <c r="GD293" s="53"/>
      <c r="GE293" s="53"/>
      <c r="GF293" s="53"/>
      <c r="GG293" s="53"/>
      <c r="GH293" s="53"/>
      <c r="GI293" s="53"/>
      <c r="GJ293" s="53"/>
      <c r="GK293" s="53"/>
      <c r="GL293" s="53"/>
      <c r="GM293" s="53"/>
    </row>
    <row r="294" spans="1:195" ht="11.2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  <c r="BV294" s="53"/>
      <c r="BW294" s="53"/>
      <c r="BX294" s="53"/>
      <c r="BY294" s="53"/>
      <c r="BZ294" s="53"/>
      <c r="CA294" s="53"/>
      <c r="CB294" s="53"/>
      <c r="CC294" s="53"/>
      <c r="CD294" s="53"/>
      <c r="CE294" s="53"/>
      <c r="CF294" s="53"/>
      <c r="CG294" s="53"/>
      <c r="CH294" s="53"/>
      <c r="CI294" s="53"/>
      <c r="CJ294" s="53"/>
      <c r="CK294" s="53"/>
      <c r="CL294" s="53"/>
      <c r="CM294" s="53"/>
      <c r="CN294" s="53"/>
      <c r="CO294" s="53"/>
      <c r="CP294" s="53"/>
      <c r="CQ294" s="53"/>
      <c r="CR294" s="53"/>
      <c r="CS294" s="53"/>
      <c r="CT294" s="53"/>
      <c r="CU294" s="53"/>
      <c r="CV294" s="53"/>
      <c r="CW294" s="53"/>
      <c r="CX294" s="53"/>
      <c r="CY294" s="53"/>
      <c r="CZ294" s="53"/>
      <c r="DA294" s="53"/>
      <c r="DB294" s="53"/>
      <c r="DC294" s="53"/>
      <c r="DD294" s="53"/>
      <c r="DE294" s="53"/>
      <c r="DF294" s="53"/>
      <c r="DG294" s="53"/>
      <c r="DH294" s="53"/>
      <c r="DI294" s="53"/>
      <c r="DJ294" s="53"/>
      <c r="DK294" s="53"/>
      <c r="DL294" s="53"/>
      <c r="DM294" s="53"/>
      <c r="DN294" s="53"/>
      <c r="DO294" s="53"/>
      <c r="DP294" s="53"/>
      <c r="DQ294" s="53"/>
      <c r="DR294" s="53"/>
      <c r="DS294" s="53"/>
      <c r="DT294" s="53"/>
      <c r="DU294" s="53"/>
      <c r="DV294" s="53"/>
      <c r="DW294" s="53"/>
      <c r="DX294" s="53"/>
      <c r="DY294" s="53"/>
      <c r="DZ294" s="53"/>
      <c r="EA294" s="53"/>
      <c r="EB294" s="53"/>
      <c r="EC294" s="53"/>
      <c r="ED294" s="53"/>
      <c r="EE294" s="53"/>
      <c r="EF294" s="53"/>
      <c r="EG294" s="53"/>
      <c r="EH294" s="53"/>
      <c r="EI294" s="53"/>
      <c r="EJ294" s="53"/>
      <c r="EK294" s="53"/>
      <c r="EL294" s="53"/>
      <c r="EM294" s="53"/>
      <c r="EN294" s="53"/>
      <c r="EO294" s="53"/>
      <c r="EP294" s="53"/>
      <c r="EQ294" s="53"/>
      <c r="ER294" s="53"/>
      <c r="ES294" s="53"/>
      <c r="ET294" s="53"/>
      <c r="EU294" s="53"/>
      <c r="EV294" s="53"/>
      <c r="EW294" s="53"/>
      <c r="EX294" s="53"/>
      <c r="EY294" s="53"/>
      <c r="EZ294" s="53"/>
      <c r="FA294" s="53"/>
      <c r="FB294" s="53"/>
      <c r="FC294" s="53"/>
      <c r="FD294" s="53"/>
      <c r="FE294" s="53"/>
      <c r="FF294" s="53"/>
      <c r="FG294" s="53"/>
      <c r="FH294" s="53"/>
      <c r="FI294" s="53"/>
      <c r="FJ294" s="53"/>
      <c r="FK294" s="53"/>
      <c r="FL294" s="53"/>
      <c r="FM294" s="53"/>
      <c r="FN294" s="53"/>
      <c r="FO294" s="53"/>
      <c r="FP294" s="53"/>
      <c r="FQ294" s="53"/>
      <c r="FR294" s="53"/>
      <c r="FS294" s="53"/>
      <c r="FT294" s="53"/>
      <c r="FU294" s="53"/>
      <c r="FV294" s="53"/>
      <c r="FW294" s="53"/>
      <c r="FX294" s="53"/>
      <c r="FY294" s="53"/>
      <c r="FZ294" s="53"/>
      <c r="GA294" s="53"/>
      <c r="GB294" s="53"/>
      <c r="GC294" s="53"/>
      <c r="GD294" s="53"/>
      <c r="GE294" s="53"/>
      <c r="GF294" s="53"/>
      <c r="GG294" s="53"/>
      <c r="GH294" s="53"/>
      <c r="GI294" s="53"/>
      <c r="GJ294" s="53"/>
      <c r="GK294" s="53"/>
      <c r="GL294" s="53"/>
      <c r="GM294" s="53"/>
    </row>
    <row r="295" spans="1:195" ht="11.2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3"/>
      <c r="DA295" s="53"/>
      <c r="DB295" s="53"/>
      <c r="DC295" s="53"/>
      <c r="DD295" s="53"/>
      <c r="DE295" s="53"/>
      <c r="DF295" s="53"/>
      <c r="DG295" s="53"/>
      <c r="DH295" s="53"/>
      <c r="DI295" s="53"/>
      <c r="DJ295" s="53"/>
      <c r="DK295" s="53"/>
      <c r="DL295" s="53"/>
      <c r="DM295" s="53"/>
      <c r="DN295" s="53"/>
      <c r="DO295" s="53"/>
      <c r="DP295" s="53"/>
      <c r="DQ295" s="53"/>
      <c r="DR295" s="53"/>
      <c r="DS295" s="53"/>
      <c r="DT295" s="53"/>
      <c r="DU295" s="53"/>
      <c r="DV295" s="53"/>
      <c r="DW295" s="53"/>
      <c r="DX295" s="53"/>
      <c r="DY295" s="53"/>
      <c r="DZ295" s="53"/>
      <c r="EA295" s="53"/>
      <c r="EB295" s="53"/>
      <c r="EC295" s="53"/>
      <c r="ED295" s="53"/>
      <c r="EE295" s="53"/>
      <c r="EF295" s="53"/>
      <c r="EG295" s="53"/>
      <c r="EH295" s="53"/>
      <c r="EI295" s="53"/>
      <c r="EJ295" s="53"/>
      <c r="EK295" s="53"/>
      <c r="EL295" s="53"/>
      <c r="EM295" s="53"/>
      <c r="EN295" s="53"/>
      <c r="EO295" s="53"/>
      <c r="EP295" s="53"/>
      <c r="EQ295" s="53"/>
      <c r="ER295" s="53"/>
      <c r="ES295" s="53"/>
      <c r="ET295" s="53"/>
      <c r="EU295" s="53"/>
      <c r="EV295" s="53"/>
      <c r="EW295" s="53"/>
      <c r="EX295" s="53"/>
      <c r="EY295" s="53"/>
      <c r="EZ295" s="53"/>
      <c r="FA295" s="53"/>
      <c r="FB295" s="53"/>
      <c r="FC295" s="53"/>
      <c r="FD295" s="53"/>
      <c r="FE295" s="53"/>
      <c r="FF295" s="53"/>
      <c r="FG295" s="53"/>
      <c r="FH295" s="53"/>
      <c r="FI295" s="53"/>
      <c r="FJ295" s="53"/>
      <c r="FK295" s="53"/>
      <c r="FL295" s="53"/>
      <c r="FM295" s="53"/>
      <c r="FN295" s="53"/>
      <c r="FO295" s="53"/>
      <c r="FP295" s="53"/>
      <c r="FQ295" s="53"/>
      <c r="FR295" s="53"/>
      <c r="FS295" s="53"/>
      <c r="FT295" s="53"/>
      <c r="FU295" s="53"/>
      <c r="FV295" s="53"/>
      <c r="FW295" s="53"/>
      <c r="FX295" s="53"/>
      <c r="FY295" s="53"/>
      <c r="FZ295" s="53"/>
      <c r="GA295" s="53"/>
      <c r="GB295" s="53"/>
      <c r="GC295" s="53"/>
      <c r="GD295" s="53"/>
      <c r="GE295" s="53"/>
      <c r="GF295" s="53"/>
      <c r="GG295" s="53"/>
      <c r="GH295" s="53"/>
      <c r="GI295" s="53"/>
      <c r="GJ295" s="53"/>
      <c r="GK295" s="53"/>
      <c r="GL295" s="53"/>
      <c r="GM295" s="53"/>
    </row>
    <row r="296" spans="1:195" ht="11.2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53"/>
      <c r="CG296" s="53"/>
      <c r="CH296" s="53"/>
      <c r="CI296" s="53"/>
      <c r="CJ296" s="53"/>
      <c r="CK296" s="53"/>
      <c r="CL296" s="53"/>
      <c r="CM296" s="53"/>
      <c r="CN296" s="53"/>
      <c r="CO296" s="53"/>
      <c r="CP296" s="53"/>
      <c r="CQ296" s="53"/>
      <c r="CR296" s="53"/>
      <c r="CS296" s="53"/>
      <c r="CT296" s="53"/>
      <c r="CU296" s="53"/>
      <c r="CV296" s="53"/>
      <c r="CW296" s="53"/>
      <c r="CX296" s="53"/>
      <c r="CY296" s="53"/>
      <c r="CZ296" s="53"/>
      <c r="DA296" s="53"/>
      <c r="DB296" s="53"/>
      <c r="DC296" s="53"/>
      <c r="DD296" s="53"/>
      <c r="DE296" s="53"/>
      <c r="DF296" s="53"/>
      <c r="DG296" s="53"/>
      <c r="DH296" s="53"/>
      <c r="DI296" s="53"/>
      <c r="DJ296" s="53"/>
      <c r="DK296" s="53"/>
      <c r="DL296" s="53"/>
      <c r="DM296" s="53"/>
      <c r="DN296" s="53"/>
      <c r="DO296" s="53"/>
      <c r="DP296" s="53"/>
      <c r="DQ296" s="53"/>
      <c r="DR296" s="53"/>
      <c r="DS296" s="53"/>
      <c r="DT296" s="53"/>
      <c r="DU296" s="53"/>
      <c r="DV296" s="53"/>
      <c r="DW296" s="53"/>
      <c r="DX296" s="53"/>
      <c r="DY296" s="53"/>
      <c r="DZ296" s="53"/>
      <c r="EA296" s="53"/>
      <c r="EB296" s="53"/>
      <c r="EC296" s="53"/>
      <c r="ED296" s="53"/>
      <c r="EE296" s="53"/>
      <c r="EF296" s="53"/>
      <c r="EG296" s="53"/>
      <c r="EH296" s="53"/>
      <c r="EI296" s="53"/>
      <c r="EJ296" s="53"/>
      <c r="EK296" s="53"/>
      <c r="EL296" s="53"/>
      <c r="EM296" s="53"/>
      <c r="EN296" s="53"/>
      <c r="EO296" s="53"/>
      <c r="EP296" s="53"/>
      <c r="EQ296" s="53"/>
      <c r="ER296" s="53"/>
      <c r="ES296" s="53"/>
      <c r="ET296" s="53"/>
      <c r="EU296" s="53"/>
      <c r="EV296" s="53"/>
      <c r="EW296" s="53"/>
      <c r="EX296" s="53"/>
      <c r="EY296" s="53"/>
      <c r="EZ296" s="53"/>
      <c r="FA296" s="53"/>
      <c r="FB296" s="53"/>
      <c r="FC296" s="53"/>
      <c r="FD296" s="53"/>
      <c r="FE296" s="53"/>
      <c r="FF296" s="53"/>
      <c r="FG296" s="53"/>
      <c r="FH296" s="53"/>
      <c r="FI296" s="53"/>
      <c r="FJ296" s="53"/>
      <c r="FK296" s="53"/>
      <c r="FL296" s="53"/>
      <c r="FM296" s="53"/>
      <c r="FN296" s="53"/>
      <c r="FO296" s="53"/>
      <c r="FP296" s="53"/>
      <c r="FQ296" s="53"/>
      <c r="FR296" s="53"/>
      <c r="FS296" s="53"/>
      <c r="FT296" s="53"/>
      <c r="FU296" s="53"/>
      <c r="FV296" s="53"/>
      <c r="FW296" s="53"/>
      <c r="FX296" s="53"/>
      <c r="FY296" s="53"/>
      <c r="FZ296" s="53"/>
      <c r="GA296" s="53"/>
      <c r="GB296" s="53"/>
      <c r="GC296" s="53"/>
      <c r="GD296" s="53"/>
      <c r="GE296" s="53"/>
      <c r="GF296" s="53"/>
      <c r="GG296" s="53"/>
      <c r="GH296" s="53"/>
      <c r="GI296" s="53"/>
      <c r="GJ296" s="53"/>
      <c r="GK296" s="53"/>
      <c r="GL296" s="53"/>
      <c r="GM296" s="53"/>
    </row>
    <row r="297" spans="1:195" ht="11.2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  <c r="DG297" s="53"/>
      <c r="DH297" s="53"/>
      <c r="DI297" s="53"/>
      <c r="DJ297" s="53"/>
      <c r="DK297" s="53"/>
      <c r="DL297" s="53"/>
      <c r="DM297" s="53"/>
      <c r="DN297" s="53"/>
      <c r="DO297" s="53"/>
      <c r="DP297" s="53"/>
      <c r="DQ297" s="53"/>
      <c r="DR297" s="53"/>
      <c r="DS297" s="53"/>
      <c r="DT297" s="53"/>
      <c r="DU297" s="53"/>
      <c r="DV297" s="53"/>
      <c r="DW297" s="53"/>
      <c r="DX297" s="53"/>
      <c r="DY297" s="53"/>
      <c r="DZ297" s="53"/>
      <c r="EA297" s="53"/>
      <c r="EB297" s="53"/>
      <c r="EC297" s="53"/>
      <c r="ED297" s="53"/>
      <c r="EE297" s="53"/>
      <c r="EF297" s="53"/>
      <c r="EG297" s="53"/>
      <c r="EH297" s="53"/>
      <c r="EI297" s="53"/>
      <c r="EJ297" s="53"/>
      <c r="EK297" s="53"/>
      <c r="EL297" s="53"/>
      <c r="EM297" s="53"/>
      <c r="EN297" s="53"/>
      <c r="EO297" s="53"/>
      <c r="EP297" s="53"/>
      <c r="EQ297" s="53"/>
      <c r="ER297" s="53"/>
      <c r="ES297" s="53"/>
      <c r="ET297" s="53"/>
      <c r="EU297" s="53"/>
      <c r="EV297" s="53"/>
      <c r="EW297" s="53"/>
      <c r="EX297" s="53"/>
      <c r="EY297" s="53"/>
      <c r="EZ297" s="53"/>
      <c r="FA297" s="53"/>
      <c r="FB297" s="53"/>
      <c r="FC297" s="53"/>
      <c r="FD297" s="53"/>
      <c r="FE297" s="53"/>
      <c r="FF297" s="53"/>
      <c r="FG297" s="53"/>
      <c r="FH297" s="53"/>
      <c r="FI297" s="53"/>
      <c r="FJ297" s="53"/>
      <c r="FK297" s="53"/>
      <c r="FL297" s="53"/>
      <c r="FM297" s="53"/>
      <c r="FN297" s="53"/>
      <c r="FO297" s="53"/>
      <c r="FP297" s="53"/>
      <c r="FQ297" s="53"/>
      <c r="FR297" s="53"/>
      <c r="FS297" s="53"/>
      <c r="FT297" s="53"/>
      <c r="FU297" s="53"/>
      <c r="FV297" s="53"/>
      <c r="FW297" s="53"/>
      <c r="FX297" s="53"/>
      <c r="FY297" s="53"/>
      <c r="FZ297" s="53"/>
      <c r="GA297" s="53"/>
      <c r="GB297" s="53"/>
      <c r="GC297" s="53"/>
      <c r="GD297" s="53"/>
      <c r="GE297" s="53"/>
      <c r="GF297" s="53"/>
      <c r="GG297" s="53"/>
      <c r="GH297" s="53"/>
      <c r="GI297" s="53"/>
      <c r="GJ297" s="53"/>
      <c r="GK297" s="53"/>
      <c r="GL297" s="53"/>
      <c r="GM297" s="53"/>
    </row>
    <row r="298" spans="1:195" ht="11.2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53"/>
      <c r="CG298" s="53"/>
      <c r="CH298" s="53"/>
      <c r="CI298" s="53"/>
      <c r="CJ298" s="53"/>
      <c r="CK298" s="53"/>
      <c r="CL298" s="53"/>
      <c r="CM298" s="53"/>
      <c r="CN298" s="53"/>
      <c r="CO298" s="53"/>
      <c r="CP298" s="53"/>
      <c r="CQ298" s="53"/>
      <c r="CR298" s="53"/>
      <c r="CS298" s="53"/>
      <c r="CT298" s="53"/>
      <c r="CU298" s="53"/>
      <c r="CV298" s="53"/>
      <c r="CW298" s="53"/>
      <c r="CX298" s="53"/>
      <c r="CY298" s="53"/>
      <c r="CZ298" s="53"/>
      <c r="DA298" s="53"/>
      <c r="DB298" s="53"/>
      <c r="DC298" s="53"/>
      <c r="DD298" s="53"/>
      <c r="DE298" s="53"/>
      <c r="DF298" s="53"/>
      <c r="DG298" s="53"/>
      <c r="DH298" s="53"/>
      <c r="DI298" s="53"/>
      <c r="DJ298" s="53"/>
      <c r="DK298" s="53"/>
      <c r="DL298" s="53"/>
      <c r="DM298" s="53"/>
      <c r="DN298" s="53"/>
      <c r="DO298" s="53"/>
      <c r="DP298" s="53"/>
      <c r="DQ298" s="53"/>
      <c r="DR298" s="53"/>
      <c r="DS298" s="53"/>
      <c r="DT298" s="53"/>
      <c r="DU298" s="53"/>
      <c r="DV298" s="53"/>
      <c r="DW298" s="53"/>
      <c r="DX298" s="53"/>
      <c r="DY298" s="53"/>
      <c r="DZ298" s="53"/>
      <c r="EA298" s="53"/>
      <c r="EB298" s="53"/>
      <c r="EC298" s="53"/>
      <c r="ED298" s="53"/>
      <c r="EE298" s="53"/>
      <c r="EF298" s="53"/>
      <c r="EG298" s="53"/>
      <c r="EH298" s="53"/>
      <c r="EI298" s="53"/>
      <c r="EJ298" s="53"/>
      <c r="EK298" s="53"/>
      <c r="EL298" s="53"/>
      <c r="EM298" s="53"/>
      <c r="EN298" s="53"/>
      <c r="EO298" s="53"/>
      <c r="EP298" s="53"/>
      <c r="EQ298" s="53"/>
      <c r="ER298" s="53"/>
      <c r="ES298" s="53"/>
      <c r="ET298" s="53"/>
      <c r="EU298" s="53"/>
      <c r="EV298" s="53"/>
      <c r="EW298" s="53"/>
      <c r="EX298" s="53"/>
      <c r="EY298" s="53"/>
      <c r="EZ298" s="53"/>
      <c r="FA298" s="53"/>
      <c r="FB298" s="53"/>
      <c r="FC298" s="53"/>
      <c r="FD298" s="53"/>
      <c r="FE298" s="53"/>
      <c r="FF298" s="53"/>
      <c r="FG298" s="53"/>
      <c r="FH298" s="53"/>
      <c r="FI298" s="53"/>
      <c r="FJ298" s="53"/>
      <c r="FK298" s="53"/>
      <c r="FL298" s="53"/>
      <c r="FM298" s="53"/>
      <c r="FN298" s="53"/>
      <c r="FO298" s="53"/>
      <c r="FP298" s="53"/>
      <c r="FQ298" s="53"/>
      <c r="FR298" s="53"/>
      <c r="FS298" s="53"/>
      <c r="FT298" s="53"/>
      <c r="FU298" s="53"/>
      <c r="FV298" s="53"/>
      <c r="FW298" s="53"/>
      <c r="FX298" s="53"/>
      <c r="FY298" s="53"/>
      <c r="FZ298" s="53"/>
      <c r="GA298" s="53"/>
      <c r="GB298" s="53"/>
      <c r="GC298" s="53"/>
      <c r="GD298" s="53"/>
      <c r="GE298" s="53"/>
      <c r="GF298" s="53"/>
      <c r="GG298" s="53"/>
      <c r="GH298" s="53"/>
      <c r="GI298" s="53"/>
      <c r="GJ298" s="53"/>
      <c r="GK298" s="53"/>
      <c r="GL298" s="53"/>
      <c r="GM298" s="53"/>
    </row>
    <row r="299" spans="1:195" ht="11.2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3"/>
      <c r="BS299" s="53"/>
      <c r="BT299" s="53"/>
      <c r="BU299" s="53"/>
      <c r="BV299" s="53"/>
      <c r="BW299" s="53"/>
      <c r="BX299" s="53"/>
      <c r="BY299" s="53"/>
      <c r="BZ299" s="53"/>
      <c r="CA299" s="53"/>
      <c r="CB299" s="53"/>
      <c r="CC299" s="53"/>
      <c r="CD299" s="53"/>
      <c r="CE299" s="53"/>
      <c r="CF299" s="53"/>
      <c r="CG299" s="53"/>
      <c r="CH299" s="53"/>
      <c r="CI299" s="53"/>
      <c r="CJ299" s="53"/>
      <c r="CK299" s="53"/>
      <c r="CL299" s="53"/>
      <c r="CM299" s="53"/>
      <c r="CN299" s="53"/>
      <c r="CO299" s="53"/>
      <c r="CP299" s="53"/>
      <c r="CQ299" s="53"/>
      <c r="CR299" s="53"/>
      <c r="CS299" s="53"/>
      <c r="CT299" s="53"/>
      <c r="CU299" s="53"/>
      <c r="CV299" s="53"/>
      <c r="CW299" s="53"/>
      <c r="CX299" s="53"/>
      <c r="CY299" s="53"/>
      <c r="CZ299" s="53"/>
      <c r="DA299" s="53"/>
      <c r="DB299" s="53"/>
      <c r="DC299" s="53"/>
      <c r="DD299" s="53"/>
      <c r="DE299" s="53"/>
      <c r="DF299" s="53"/>
      <c r="DG299" s="53"/>
      <c r="DH299" s="53"/>
      <c r="DI299" s="53"/>
      <c r="DJ299" s="53"/>
      <c r="DK299" s="53"/>
      <c r="DL299" s="53"/>
      <c r="DM299" s="53"/>
      <c r="DN299" s="53"/>
      <c r="DO299" s="53"/>
      <c r="DP299" s="53"/>
      <c r="DQ299" s="53"/>
      <c r="DR299" s="53"/>
      <c r="DS299" s="53"/>
      <c r="DT299" s="53"/>
      <c r="DU299" s="53"/>
      <c r="DV299" s="53"/>
      <c r="DW299" s="53"/>
      <c r="DX299" s="53"/>
      <c r="DY299" s="53"/>
      <c r="DZ299" s="53"/>
      <c r="EA299" s="53"/>
      <c r="EB299" s="53"/>
      <c r="EC299" s="53"/>
      <c r="ED299" s="53"/>
      <c r="EE299" s="53"/>
      <c r="EF299" s="53"/>
      <c r="EG299" s="53"/>
      <c r="EH299" s="53"/>
      <c r="EI299" s="53"/>
      <c r="EJ299" s="53"/>
      <c r="EK299" s="53"/>
      <c r="EL299" s="53"/>
      <c r="EM299" s="53"/>
      <c r="EN299" s="53"/>
      <c r="EO299" s="53"/>
      <c r="EP299" s="53"/>
      <c r="EQ299" s="53"/>
      <c r="ER299" s="53"/>
      <c r="ES299" s="53"/>
      <c r="ET299" s="53"/>
      <c r="EU299" s="53"/>
      <c r="EV299" s="53"/>
      <c r="EW299" s="53"/>
      <c r="EX299" s="53"/>
      <c r="EY299" s="53"/>
      <c r="EZ299" s="53"/>
      <c r="FA299" s="53"/>
      <c r="FB299" s="53"/>
      <c r="FC299" s="53"/>
      <c r="FD299" s="53"/>
      <c r="FE299" s="53"/>
      <c r="FF299" s="53"/>
      <c r="FG299" s="53"/>
      <c r="FH299" s="53"/>
      <c r="FI299" s="53"/>
      <c r="FJ299" s="53"/>
      <c r="FK299" s="53"/>
      <c r="FL299" s="53"/>
      <c r="FM299" s="53"/>
      <c r="FN299" s="53"/>
      <c r="FO299" s="53"/>
      <c r="FP299" s="53"/>
      <c r="FQ299" s="53"/>
      <c r="FR299" s="53"/>
      <c r="FS299" s="53"/>
      <c r="FT299" s="53"/>
      <c r="FU299" s="53"/>
      <c r="FV299" s="53"/>
      <c r="FW299" s="53"/>
      <c r="FX299" s="53"/>
      <c r="FY299" s="53"/>
      <c r="FZ299" s="53"/>
      <c r="GA299" s="53"/>
      <c r="GB299" s="53"/>
      <c r="GC299" s="53"/>
      <c r="GD299" s="53"/>
      <c r="GE299" s="53"/>
      <c r="GF299" s="53"/>
      <c r="GG299" s="53"/>
      <c r="GH299" s="53"/>
      <c r="GI299" s="53"/>
      <c r="GJ299" s="53"/>
      <c r="GK299" s="53"/>
      <c r="GL299" s="53"/>
      <c r="GM299" s="53"/>
    </row>
    <row r="300" spans="1:195" ht="11.2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3"/>
      <c r="BS300" s="53"/>
      <c r="BT300" s="53"/>
      <c r="BU300" s="53"/>
      <c r="BV300" s="53"/>
      <c r="BW300" s="53"/>
      <c r="BX300" s="53"/>
      <c r="BY300" s="53"/>
      <c r="BZ300" s="53"/>
      <c r="CA300" s="53"/>
      <c r="CB300" s="53"/>
      <c r="CC300" s="53"/>
      <c r="CD300" s="53"/>
      <c r="CE300" s="53"/>
      <c r="CF300" s="53"/>
      <c r="CG300" s="53"/>
      <c r="CH300" s="53"/>
      <c r="CI300" s="53"/>
      <c r="CJ300" s="53"/>
      <c r="CK300" s="53"/>
      <c r="CL300" s="53"/>
      <c r="CM300" s="53"/>
      <c r="CN300" s="53"/>
      <c r="CO300" s="53"/>
      <c r="CP300" s="53"/>
      <c r="CQ300" s="53"/>
      <c r="CR300" s="53"/>
      <c r="CS300" s="53"/>
      <c r="CT300" s="53"/>
      <c r="CU300" s="53"/>
      <c r="CV300" s="53"/>
      <c r="CW300" s="53"/>
      <c r="CX300" s="53"/>
      <c r="CY300" s="53"/>
      <c r="CZ300" s="53"/>
      <c r="DA300" s="53"/>
      <c r="DB300" s="53"/>
      <c r="DC300" s="53"/>
      <c r="DD300" s="53"/>
      <c r="DE300" s="53"/>
      <c r="DF300" s="53"/>
      <c r="DG300" s="53"/>
      <c r="DH300" s="53"/>
      <c r="DI300" s="53"/>
      <c r="DJ300" s="53"/>
      <c r="DK300" s="53"/>
      <c r="DL300" s="53"/>
      <c r="DM300" s="53"/>
      <c r="DN300" s="53"/>
      <c r="DO300" s="53"/>
      <c r="DP300" s="53"/>
      <c r="DQ300" s="53"/>
      <c r="DR300" s="53"/>
      <c r="DS300" s="53"/>
      <c r="DT300" s="53"/>
      <c r="DU300" s="53"/>
      <c r="DV300" s="53"/>
      <c r="DW300" s="53"/>
      <c r="DX300" s="53"/>
      <c r="DY300" s="53"/>
      <c r="DZ300" s="53"/>
      <c r="EA300" s="53"/>
      <c r="EB300" s="53"/>
      <c r="EC300" s="53"/>
      <c r="ED300" s="53"/>
      <c r="EE300" s="53"/>
      <c r="EF300" s="53"/>
      <c r="EG300" s="53"/>
      <c r="EH300" s="53"/>
      <c r="EI300" s="53"/>
      <c r="EJ300" s="53"/>
      <c r="EK300" s="53"/>
      <c r="EL300" s="53"/>
      <c r="EM300" s="53"/>
      <c r="EN300" s="53"/>
      <c r="EO300" s="53"/>
      <c r="EP300" s="53"/>
      <c r="EQ300" s="53"/>
      <c r="ER300" s="53"/>
      <c r="ES300" s="53"/>
      <c r="ET300" s="53"/>
      <c r="EU300" s="53"/>
      <c r="EV300" s="53"/>
      <c r="EW300" s="53"/>
      <c r="EX300" s="53"/>
      <c r="EY300" s="53"/>
      <c r="EZ300" s="53"/>
      <c r="FA300" s="53"/>
      <c r="FB300" s="53"/>
      <c r="FC300" s="53"/>
      <c r="FD300" s="53"/>
      <c r="FE300" s="53"/>
      <c r="FF300" s="53"/>
      <c r="FG300" s="53"/>
      <c r="FH300" s="53"/>
      <c r="FI300" s="53"/>
      <c r="FJ300" s="53"/>
      <c r="FK300" s="53"/>
      <c r="FL300" s="53"/>
      <c r="FM300" s="53"/>
      <c r="FN300" s="53"/>
      <c r="FO300" s="53"/>
      <c r="FP300" s="53"/>
      <c r="FQ300" s="53"/>
      <c r="FR300" s="53"/>
      <c r="FS300" s="53"/>
      <c r="FT300" s="53"/>
      <c r="FU300" s="53"/>
      <c r="FV300" s="53"/>
      <c r="FW300" s="53"/>
      <c r="FX300" s="53"/>
      <c r="FY300" s="53"/>
      <c r="FZ300" s="53"/>
      <c r="GA300" s="53"/>
      <c r="GB300" s="53"/>
      <c r="GC300" s="53"/>
      <c r="GD300" s="53"/>
      <c r="GE300" s="53"/>
      <c r="GF300" s="53"/>
      <c r="GG300" s="53"/>
      <c r="GH300" s="53"/>
      <c r="GI300" s="53"/>
      <c r="GJ300" s="53"/>
      <c r="GK300" s="53"/>
      <c r="GL300" s="53"/>
      <c r="GM300" s="53"/>
    </row>
    <row r="301" spans="1:195" ht="11.2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3"/>
      <c r="BS301" s="53"/>
      <c r="BT301" s="53"/>
      <c r="BU301" s="53"/>
      <c r="BV301" s="53"/>
      <c r="BW301" s="53"/>
      <c r="BX301" s="53"/>
      <c r="BY301" s="53"/>
      <c r="BZ301" s="53"/>
      <c r="CA301" s="53"/>
      <c r="CB301" s="53"/>
      <c r="CC301" s="53"/>
      <c r="CD301" s="53"/>
      <c r="CE301" s="53"/>
      <c r="CF301" s="53"/>
      <c r="CG301" s="53"/>
      <c r="CH301" s="53"/>
      <c r="CI301" s="53"/>
      <c r="CJ301" s="53"/>
      <c r="CK301" s="53"/>
      <c r="CL301" s="53"/>
      <c r="CM301" s="53"/>
      <c r="CN301" s="53"/>
      <c r="CO301" s="53"/>
      <c r="CP301" s="53"/>
      <c r="CQ301" s="53"/>
      <c r="CR301" s="53"/>
      <c r="CS301" s="53"/>
      <c r="CT301" s="53"/>
      <c r="CU301" s="53"/>
      <c r="CV301" s="53"/>
      <c r="CW301" s="53"/>
      <c r="CX301" s="53"/>
      <c r="CY301" s="53"/>
      <c r="CZ301" s="53"/>
      <c r="DA301" s="53"/>
      <c r="DB301" s="53"/>
      <c r="DC301" s="53"/>
      <c r="DD301" s="53"/>
      <c r="DE301" s="53"/>
      <c r="DF301" s="53"/>
      <c r="DG301" s="53"/>
      <c r="DH301" s="53"/>
      <c r="DI301" s="53"/>
      <c r="DJ301" s="53"/>
      <c r="DK301" s="53"/>
      <c r="DL301" s="53"/>
      <c r="DM301" s="53"/>
      <c r="DN301" s="53"/>
      <c r="DO301" s="53"/>
      <c r="DP301" s="53"/>
      <c r="DQ301" s="53"/>
      <c r="DR301" s="53"/>
      <c r="DS301" s="53"/>
      <c r="DT301" s="53"/>
      <c r="DU301" s="53"/>
      <c r="DV301" s="53"/>
      <c r="DW301" s="53"/>
      <c r="DX301" s="53"/>
      <c r="DY301" s="53"/>
      <c r="DZ301" s="53"/>
      <c r="EA301" s="53"/>
      <c r="EB301" s="53"/>
      <c r="EC301" s="53"/>
      <c r="ED301" s="53"/>
      <c r="EE301" s="53"/>
      <c r="EF301" s="53"/>
      <c r="EG301" s="53"/>
      <c r="EH301" s="53"/>
      <c r="EI301" s="53"/>
      <c r="EJ301" s="53"/>
      <c r="EK301" s="53"/>
      <c r="EL301" s="53"/>
      <c r="EM301" s="53"/>
      <c r="EN301" s="53"/>
      <c r="EO301" s="53"/>
      <c r="EP301" s="53"/>
      <c r="EQ301" s="53"/>
      <c r="ER301" s="53"/>
      <c r="ES301" s="53"/>
      <c r="ET301" s="53"/>
      <c r="EU301" s="53"/>
      <c r="EV301" s="53"/>
      <c r="EW301" s="53"/>
      <c r="EX301" s="53"/>
      <c r="EY301" s="53"/>
      <c r="EZ301" s="53"/>
      <c r="FA301" s="53"/>
      <c r="FB301" s="53"/>
      <c r="FC301" s="53"/>
      <c r="FD301" s="53"/>
      <c r="FE301" s="53"/>
      <c r="FF301" s="53"/>
      <c r="FG301" s="53"/>
      <c r="FH301" s="53"/>
      <c r="FI301" s="53"/>
      <c r="FJ301" s="53"/>
      <c r="FK301" s="53"/>
      <c r="FL301" s="53"/>
      <c r="FM301" s="53"/>
      <c r="FN301" s="53"/>
      <c r="FO301" s="53"/>
      <c r="FP301" s="53"/>
      <c r="FQ301" s="53"/>
      <c r="FR301" s="53"/>
      <c r="FS301" s="53"/>
      <c r="FT301" s="53"/>
      <c r="FU301" s="53"/>
      <c r="FV301" s="53"/>
      <c r="FW301" s="53"/>
      <c r="FX301" s="53"/>
      <c r="FY301" s="53"/>
      <c r="FZ301" s="53"/>
      <c r="GA301" s="53"/>
      <c r="GB301" s="53"/>
      <c r="GC301" s="53"/>
      <c r="GD301" s="53"/>
      <c r="GE301" s="53"/>
      <c r="GF301" s="53"/>
      <c r="GG301" s="53"/>
      <c r="GH301" s="53"/>
      <c r="GI301" s="53"/>
      <c r="GJ301" s="53"/>
      <c r="GK301" s="53"/>
      <c r="GL301" s="53"/>
      <c r="GM301" s="53"/>
    </row>
    <row r="302" spans="1:195" ht="11.2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53"/>
      <c r="BU302" s="53"/>
      <c r="BV302" s="53"/>
      <c r="BW302" s="53"/>
      <c r="BX302" s="53"/>
      <c r="BY302" s="53"/>
      <c r="BZ302" s="53"/>
      <c r="CA302" s="53"/>
      <c r="CB302" s="53"/>
      <c r="CC302" s="53"/>
      <c r="CD302" s="53"/>
      <c r="CE302" s="53"/>
      <c r="CF302" s="53"/>
      <c r="CG302" s="53"/>
      <c r="CH302" s="53"/>
      <c r="CI302" s="53"/>
      <c r="CJ302" s="53"/>
      <c r="CK302" s="53"/>
      <c r="CL302" s="53"/>
      <c r="CM302" s="53"/>
      <c r="CN302" s="53"/>
      <c r="CO302" s="53"/>
      <c r="CP302" s="53"/>
      <c r="CQ302" s="53"/>
      <c r="CR302" s="53"/>
      <c r="CS302" s="53"/>
      <c r="CT302" s="53"/>
      <c r="CU302" s="53"/>
      <c r="CV302" s="53"/>
      <c r="CW302" s="53"/>
      <c r="CX302" s="53"/>
      <c r="CY302" s="53"/>
      <c r="CZ302" s="53"/>
      <c r="DA302" s="53"/>
      <c r="DB302" s="53"/>
      <c r="DC302" s="53"/>
      <c r="DD302" s="53"/>
      <c r="DE302" s="53"/>
      <c r="DF302" s="53"/>
      <c r="DG302" s="53"/>
      <c r="DH302" s="53"/>
      <c r="DI302" s="53"/>
      <c r="DJ302" s="53"/>
      <c r="DK302" s="53"/>
      <c r="DL302" s="53"/>
      <c r="DM302" s="53"/>
      <c r="DN302" s="53"/>
      <c r="DO302" s="53"/>
      <c r="DP302" s="53"/>
      <c r="DQ302" s="53"/>
      <c r="DR302" s="53"/>
      <c r="DS302" s="53"/>
      <c r="DT302" s="53"/>
      <c r="DU302" s="53"/>
      <c r="DV302" s="53"/>
      <c r="DW302" s="53"/>
      <c r="DX302" s="53"/>
      <c r="DY302" s="53"/>
      <c r="DZ302" s="53"/>
      <c r="EA302" s="53"/>
      <c r="EB302" s="53"/>
      <c r="EC302" s="53"/>
      <c r="ED302" s="53"/>
      <c r="EE302" s="53"/>
      <c r="EF302" s="53"/>
      <c r="EG302" s="53"/>
      <c r="EH302" s="53"/>
      <c r="EI302" s="53"/>
      <c r="EJ302" s="53"/>
      <c r="EK302" s="53"/>
      <c r="EL302" s="53"/>
      <c r="EM302" s="53"/>
      <c r="EN302" s="53"/>
      <c r="EO302" s="53"/>
      <c r="EP302" s="53"/>
      <c r="EQ302" s="53"/>
      <c r="ER302" s="53"/>
      <c r="ES302" s="53"/>
      <c r="ET302" s="53"/>
      <c r="EU302" s="53"/>
      <c r="EV302" s="53"/>
      <c r="EW302" s="53"/>
      <c r="EX302" s="53"/>
      <c r="EY302" s="53"/>
      <c r="EZ302" s="53"/>
      <c r="FA302" s="53"/>
      <c r="FB302" s="53"/>
      <c r="FC302" s="53"/>
      <c r="FD302" s="53"/>
      <c r="FE302" s="53"/>
      <c r="FF302" s="53"/>
      <c r="FG302" s="53"/>
      <c r="FH302" s="53"/>
      <c r="FI302" s="53"/>
      <c r="FJ302" s="53"/>
      <c r="FK302" s="53"/>
      <c r="FL302" s="53"/>
      <c r="FM302" s="53"/>
      <c r="FN302" s="53"/>
      <c r="FO302" s="53"/>
      <c r="FP302" s="53"/>
      <c r="FQ302" s="53"/>
      <c r="FR302" s="53"/>
      <c r="FS302" s="53"/>
      <c r="FT302" s="53"/>
      <c r="FU302" s="53"/>
      <c r="FV302" s="53"/>
      <c r="FW302" s="53"/>
      <c r="FX302" s="53"/>
      <c r="FY302" s="53"/>
      <c r="FZ302" s="53"/>
      <c r="GA302" s="53"/>
      <c r="GB302" s="53"/>
      <c r="GC302" s="53"/>
      <c r="GD302" s="53"/>
      <c r="GE302" s="53"/>
      <c r="GF302" s="53"/>
      <c r="GG302" s="53"/>
      <c r="GH302" s="53"/>
      <c r="GI302" s="53"/>
      <c r="GJ302" s="53"/>
      <c r="GK302" s="53"/>
      <c r="GL302" s="53"/>
      <c r="GM302" s="53"/>
    </row>
    <row r="303" spans="1:195" ht="11.2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  <c r="BV303" s="53"/>
      <c r="BW303" s="53"/>
      <c r="BX303" s="53"/>
      <c r="BY303" s="53"/>
      <c r="BZ303" s="53"/>
      <c r="CA303" s="53"/>
      <c r="CB303" s="53"/>
      <c r="CC303" s="53"/>
      <c r="CD303" s="53"/>
      <c r="CE303" s="53"/>
      <c r="CF303" s="53"/>
      <c r="CG303" s="53"/>
      <c r="CH303" s="53"/>
      <c r="CI303" s="53"/>
      <c r="CJ303" s="53"/>
      <c r="CK303" s="53"/>
      <c r="CL303" s="53"/>
      <c r="CM303" s="53"/>
      <c r="CN303" s="53"/>
      <c r="CO303" s="53"/>
      <c r="CP303" s="53"/>
      <c r="CQ303" s="53"/>
      <c r="CR303" s="53"/>
      <c r="CS303" s="53"/>
      <c r="CT303" s="53"/>
      <c r="CU303" s="53"/>
      <c r="CV303" s="53"/>
      <c r="CW303" s="53"/>
      <c r="CX303" s="53"/>
      <c r="CY303" s="53"/>
      <c r="CZ303" s="53"/>
      <c r="DA303" s="53"/>
      <c r="DB303" s="53"/>
      <c r="DC303" s="53"/>
      <c r="DD303" s="53"/>
      <c r="DE303" s="53"/>
      <c r="DF303" s="53"/>
      <c r="DG303" s="53"/>
      <c r="DH303" s="53"/>
      <c r="DI303" s="53"/>
      <c r="DJ303" s="53"/>
      <c r="DK303" s="53"/>
      <c r="DL303" s="53"/>
      <c r="DM303" s="53"/>
      <c r="DN303" s="53"/>
      <c r="DO303" s="53"/>
      <c r="DP303" s="53"/>
      <c r="DQ303" s="53"/>
      <c r="DR303" s="53"/>
      <c r="DS303" s="53"/>
      <c r="DT303" s="53"/>
      <c r="DU303" s="53"/>
      <c r="DV303" s="53"/>
      <c r="DW303" s="53"/>
      <c r="DX303" s="53"/>
      <c r="DY303" s="53"/>
      <c r="DZ303" s="53"/>
      <c r="EA303" s="53"/>
      <c r="EB303" s="53"/>
      <c r="EC303" s="53"/>
      <c r="ED303" s="53"/>
      <c r="EE303" s="53"/>
      <c r="EF303" s="53"/>
      <c r="EG303" s="53"/>
      <c r="EH303" s="53"/>
      <c r="EI303" s="53"/>
      <c r="EJ303" s="53"/>
      <c r="EK303" s="53"/>
      <c r="EL303" s="53"/>
      <c r="EM303" s="53"/>
      <c r="EN303" s="53"/>
      <c r="EO303" s="53"/>
      <c r="EP303" s="53"/>
      <c r="EQ303" s="53"/>
      <c r="ER303" s="53"/>
      <c r="ES303" s="53"/>
      <c r="ET303" s="53"/>
      <c r="EU303" s="53"/>
      <c r="EV303" s="53"/>
      <c r="EW303" s="53"/>
      <c r="EX303" s="53"/>
      <c r="EY303" s="53"/>
      <c r="EZ303" s="53"/>
      <c r="FA303" s="53"/>
      <c r="FB303" s="53"/>
      <c r="FC303" s="53"/>
      <c r="FD303" s="53"/>
      <c r="FE303" s="53"/>
      <c r="FF303" s="53"/>
      <c r="FG303" s="53"/>
      <c r="FH303" s="53"/>
      <c r="FI303" s="53"/>
      <c r="FJ303" s="53"/>
      <c r="FK303" s="53"/>
      <c r="FL303" s="53"/>
      <c r="FM303" s="53"/>
      <c r="FN303" s="53"/>
      <c r="FO303" s="53"/>
      <c r="FP303" s="53"/>
      <c r="FQ303" s="53"/>
      <c r="FR303" s="53"/>
      <c r="FS303" s="53"/>
      <c r="FT303" s="53"/>
      <c r="FU303" s="53"/>
      <c r="FV303" s="53"/>
      <c r="FW303" s="53"/>
      <c r="FX303" s="53"/>
      <c r="FY303" s="53"/>
      <c r="FZ303" s="53"/>
      <c r="GA303" s="53"/>
      <c r="GB303" s="53"/>
      <c r="GC303" s="53"/>
      <c r="GD303" s="53"/>
      <c r="GE303" s="53"/>
      <c r="GF303" s="53"/>
      <c r="GG303" s="53"/>
      <c r="GH303" s="53"/>
      <c r="GI303" s="53"/>
      <c r="GJ303" s="53"/>
      <c r="GK303" s="53"/>
      <c r="GL303" s="53"/>
      <c r="GM303" s="53"/>
    </row>
    <row r="304" spans="1:195" ht="11.2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53"/>
      <c r="BU304" s="53"/>
      <c r="BV304" s="53"/>
      <c r="BW304" s="53"/>
      <c r="BX304" s="53"/>
      <c r="BY304" s="53"/>
      <c r="BZ304" s="53"/>
      <c r="CA304" s="53"/>
      <c r="CB304" s="53"/>
      <c r="CC304" s="53"/>
      <c r="CD304" s="53"/>
      <c r="CE304" s="53"/>
      <c r="CF304" s="53"/>
      <c r="CG304" s="53"/>
      <c r="CH304" s="53"/>
      <c r="CI304" s="53"/>
      <c r="CJ304" s="53"/>
      <c r="CK304" s="53"/>
      <c r="CL304" s="53"/>
      <c r="CM304" s="53"/>
      <c r="CN304" s="53"/>
      <c r="CO304" s="53"/>
      <c r="CP304" s="53"/>
      <c r="CQ304" s="53"/>
      <c r="CR304" s="53"/>
      <c r="CS304" s="53"/>
      <c r="CT304" s="53"/>
      <c r="CU304" s="53"/>
      <c r="CV304" s="53"/>
      <c r="CW304" s="53"/>
      <c r="CX304" s="53"/>
      <c r="CY304" s="53"/>
      <c r="CZ304" s="53"/>
      <c r="DA304" s="53"/>
      <c r="DB304" s="53"/>
      <c r="DC304" s="53"/>
      <c r="DD304" s="53"/>
      <c r="DE304" s="53"/>
      <c r="DF304" s="53"/>
      <c r="DG304" s="53"/>
      <c r="DH304" s="53"/>
      <c r="DI304" s="53"/>
      <c r="DJ304" s="53"/>
      <c r="DK304" s="53"/>
      <c r="DL304" s="53"/>
      <c r="DM304" s="53"/>
      <c r="DN304" s="53"/>
      <c r="DO304" s="53"/>
      <c r="DP304" s="53"/>
      <c r="DQ304" s="53"/>
      <c r="DR304" s="53"/>
      <c r="DS304" s="53"/>
      <c r="DT304" s="53"/>
      <c r="DU304" s="53"/>
      <c r="DV304" s="53"/>
      <c r="DW304" s="53"/>
      <c r="DX304" s="53"/>
      <c r="DY304" s="53"/>
      <c r="DZ304" s="53"/>
      <c r="EA304" s="53"/>
      <c r="EB304" s="53"/>
      <c r="EC304" s="53"/>
      <c r="ED304" s="53"/>
      <c r="EE304" s="53"/>
      <c r="EF304" s="53"/>
      <c r="EG304" s="53"/>
      <c r="EH304" s="53"/>
      <c r="EI304" s="53"/>
      <c r="EJ304" s="53"/>
      <c r="EK304" s="53"/>
      <c r="EL304" s="53"/>
      <c r="EM304" s="53"/>
      <c r="EN304" s="53"/>
      <c r="EO304" s="53"/>
      <c r="EP304" s="53"/>
      <c r="EQ304" s="53"/>
      <c r="ER304" s="53"/>
      <c r="ES304" s="53"/>
      <c r="ET304" s="53"/>
      <c r="EU304" s="53"/>
      <c r="EV304" s="53"/>
      <c r="EW304" s="53"/>
      <c r="EX304" s="53"/>
      <c r="EY304" s="53"/>
      <c r="EZ304" s="53"/>
      <c r="FA304" s="53"/>
      <c r="FB304" s="53"/>
      <c r="FC304" s="53"/>
      <c r="FD304" s="53"/>
      <c r="FE304" s="53"/>
      <c r="FF304" s="53"/>
      <c r="FG304" s="53"/>
      <c r="FH304" s="53"/>
      <c r="FI304" s="53"/>
      <c r="FJ304" s="53"/>
      <c r="FK304" s="53"/>
      <c r="FL304" s="53"/>
      <c r="FM304" s="53"/>
      <c r="FN304" s="53"/>
      <c r="FO304" s="53"/>
      <c r="FP304" s="53"/>
      <c r="FQ304" s="53"/>
      <c r="FR304" s="53"/>
      <c r="FS304" s="53"/>
      <c r="FT304" s="53"/>
      <c r="FU304" s="53"/>
      <c r="FV304" s="53"/>
      <c r="FW304" s="53"/>
      <c r="FX304" s="53"/>
      <c r="FY304" s="53"/>
      <c r="FZ304" s="53"/>
      <c r="GA304" s="53"/>
      <c r="GB304" s="53"/>
      <c r="GC304" s="53"/>
      <c r="GD304" s="53"/>
      <c r="GE304" s="53"/>
      <c r="GF304" s="53"/>
      <c r="GG304" s="53"/>
      <c r="GH304" s="53"/>
      <c r="GI304" s="53"/>
      <c r="GJ304" s="53"/>
      <c r="GK304" s="53"/>
      <c r="GL304" s="53"/>
      <c r="GM304" s="53"/>
    </row>
    <row r="305" spans="1:195" ht="11.2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  <c r="CB305" s="53"/>
      <c r="CC305" s="53"/>
      <c r="CD305" s="53"/>
      <c r="CE305" s="53"/>
      <c r="CF305" s="53"/>
      <c r="CG305" s="53"/>
      <c r="CH305" s="53"/>
      <c r="CI305" s="53"/>
      <c r="CJ305" s="53"/>
      <c r="CK305" s="53"/>
      <c r="CL305" s="53"/>
      <c r="CM305" s="53"/>
      <c r="CN305" s="53"/>
      <c r="CO305" s="53"/>
      <c r="CP305" s="53"/>
      <c r="CQ305" s="53"/>
      <c r="CR305" s="53"/>
      <c r="CS305" s="53"/>
      <c r="CT305" s="53"/>
      <c r="CU305" s="53"/>
      <c r="CV305" s="53"/>
      <c r="CW305" s="53"/>
      <c r="CX305" s="53"/>
      <c r="CY305" s="53"/>
      <c r="CZ305" s="53"/>
      <c r="DA305" s="53"/>
      <c r="DB305" s="53"/>
      <c r="DC305" s="53"/>
      <c r="DD305" s="53"/>
      <c r="DE305" s="53"/>
      <c r="DF305" s="53"/>
      <c r="DG305" s="53"/>
      <c r="DH305" s="53"/>
      <c r="DI305" s="53"/>
      <c r="DJ305" s="53"/>
      <c r="DK305" s="53"/>
      <c r="DL305" s="53"/>
      <c r="DM305" s="53"/>
      <c r="DN305" s="53"/>
      <c r="DO305" s="53"/>
      <c r="DP305" s="53"/>
      <c r="DQ305" s="53"/>
      <c r="DR305" s="53"/>
      <c r="DS305" s="53"/>
      <c r="DT305" s="53"/>
      <c r="DU305" s="53"/>
      <c r="DV305" s="53"/>
      <c r="DW305" s="53"/>
      <c r="DX305" s="53"/>
      <c r="DY305" s="53"/>
      <c r="DZ305" s="53"/>
      <c r="EA305" s="53"/>
      <c r="EB305" s="53"/>
      <c r="EC305" s="53"/>
      <c r="ED305" s="53"/>
      <c r="EE305" s="53"/>
      <c r="EF305" s="53"/>
      <c r="EG305" s="53"/>
      <c r="EH305" s="53"/>
      <c r="EI305" s="53"/>
      <c r="EJ305" s="53"/>
      <c r="EK305" s="53"/>
      <c r="EL305" s="53"/>
      <c r="EM305" s="53"/>
      <c r="EN305" s="53"/>
      <c r="EO305" s="53"/>
      <c r="EP305" s="53"/>
      <c r="EQ305" s="53"/>
      <c r="ER305" s="53"/>
      <c r="ES305" s="53"/>
      <c r="ET305" s="53"/>
      <c r="EU305" s="53"/>
      <c r="EV305" s="53"/>
      <c r="EW305" s="53"/>
      <c r="EX305" s="53"/>
      <c r="EY305" s="53"/>
      <c r="EZ305" s="53"/>
      <c r="FA305" s="53"/>
      <c r="FB305" s="53"/>
      <c r="FC305" s="53"/>
      <c r="FD305" s="53"/>
      <c r="FE305" s="53"/>
      <c r="FF305" s="53"/>
      <c r="FG305" s="53"/>
      <c r="FH305" s="53"/>
      <c r="FI305" s="53"/>
      <c r="FJ305" s="53"/>
      <c r="FK305" s="53"/>
      <c r="FL305" s="53"/>
      <c r="FM305" s="53"/>
      <c r="FN305" s="53"/>
      <c r="FO305" s="53"/>
      <c r="FP305" s="53"/>
      <c r="FQ305" s="53"/>
      <c r="FR305" s="53"/>
      <c r="FS305" s="53"/>
      <c r="FT305" s="53"/>
      <c r="FU305" s="53"/>
      <c r="FV305" s="53"/>
      <c r="FW305" s="53"/>
      <c r="FX305" s="53"/>
      <c r="FY305" s="53"/>
      <c r="FZ305" s="53"/>
      <c r="GA305" s="53"/>
      <c r="GB305" s="53"/>
      <c r="GC305" s="53"/>
      <c r="GD305" s="53"/>
      <c r="GE305" s="53"/>
      <c r="GF305" s="53"/>
      <c r="GG305" s="53"/>
      <c r="GH305" s="53"/>
      <c r="GI305" s="53"/>
      <c r="GJ305" s="53"/>
      <c r="GK305" s="53"/>
      <c r="GL305" s="53"/>
      <c r="GM305" s="53"/>
    </row>
    <row r="306" spans="1:195" ht="11.2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  <c r="CL306" s="53"/>
      <c r="CM306" s="53"/>
      <c r="CN306" s="53"/>
      <c r="CO306" s="53"/>
      <c r="CP306" s="53"/>
      <c r="CQ306" s="53"/>
      <c r="CR306" s="53"/>
      <c r="CS306" s="53"/>
      <c r="CT306" s="53"/>
      <c r="CU306" s="53"/>
      <c r="CV306" s="53"/>
      <c r="CW306" s="53"/>
      <c r="CX306" s="53"/>
      <c r="CY306" s="53"/>
      <c r="CZ306" s="53"/>
      <c r="DA306" s="53"/>
      <c r="DB306" s="53"/>
      <c r="DC306" s="53"/>
      <c r="DD306" s="53"/>
      <c r="DE306" s="53"/>
      <c r="DF306" s="53"/>
      <c r="DG306" s="53"/>
      <c r="DH306" s="53"/>
      <c r="DI306" s="53"/>
      <c r="DJ306" s="53"/>
      <c r="DK306" s="53"/>
      <c r="DL306" s="53"/>
      <c r="DM306" s="53"/>
      <c r="DN306" s="53"/>
      <c r="DO306" s="53"/>
      <c r="DP306" s="53"/>
      <c r="DQ306" s="53"/>
      <c r="DR306" s="53"/>
      <c r="DS306" s="53"/>
      <c r="DT306" s="53"/>
      <c r="DU306" s="53"/>
      <c r="DV306" s="53"/>
      <c r="DW306" s="53"/>
      <c r="DX306" s="53"/>
      <c r="DY306" s="53"/>
      <c r="DZ306" s="53"/>
      <c r="EA306" s="53"/>
      <c r="EB306" s="53"/>
      <c r="EC306" s="53"/>
      <c r="ED306" s="53"/>
      <c r="EE306" s="53"/>
      <c r="EF306" s="53"/>
      <c r="EG306" s="53"/>
      <c r="EH306" s="53"/>
      <c r="EI306" s="53"/>
      <c r="EJ306" s="53"/>
      <c r="EK306" s="53"/>
      <c r="EL306" s="53"/>
      <c r="EM306" s="53"/>
      <c r="EN306" s="53"/>
      <c r="EO306" s="53"/>
      <c r="EP306" s="53"/>
      <c r="EQ306" s="53"/>
      <c r="ER306" s="53"/>
      <c r="ES306" s="53"/>
      <c r="ET306" s="53"/>
      <c r="EU306" s="53"/>
      <c r="EV306" s="53"/>
      <c r="EW306" s="53"/>
      <c r="EX306" s="53"/>
      <c r="EY306" s="53"/>
      <c r="EZ306" s="53"/>
      <c r="FA306" s="53"/>
      <c r="FB306" s="53"/>
      <c r="FC306" s="53"/>
      <c r="FD306" s="53"/>
      <c r="FE306" s="53"/>
      <c r="FF306" s="53"/>
      <c r="FG306" s="53"/>
      <c r="FH306" s="53"/>
      <c r="FI306" s="53"/>
      <c r="FJ306" s="53"/>
      <c r="FK306" s="53"/>
      <c r="FL306" s="53"/>
      <c r="FM306" s="53"/>
      <c r="FN306" s="53"/>
      <c r="FO306" s="53"/>
      <c r="FP306" s="53"/>
      <c r="FQ306" s="53"/>
      <c r="FR306" s="53"/>
      <c r="FS306" s="53"/>
      <c r="FT306" s="53"/>
      <c r="FU306" s="53"/>
      <c r="FV306" s="53"/>
      <c r="FW306" s="53"/>
      <c r="FX306" s="53"/>
      <c r="FY306" s="53"/>
      <c r="FZ306" s="53"/>
      <c r="GA306" s="53"/>
      <c r="GB306" s="53"/>
      <c r="GC306" s="53"/>
      <c r="GD306" s="53"/>
      <c r="GE306" s="53"/>
      <c r="GF306" s="53"/>
      <c r="GG306" s="53"/>
      <c r="GH306" s="53"/>
      <c r="GI306" s="53"/>
      <c r="GJ306" s="53"/>
      <c r="GK306" s="53"/>
      <c r="GL306" s="53"/>
      <c r="GM306" s="53"/>
    </row>
    <row r="307" spans="1:195" ht="11.2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53"/>
      <c r="CG307" s="53"/>
      <c r="CH307" s="53"/>
      <c r="CI307" s="53"/>
      <c r="CJ307" s="53"/>
      <c r="CK307" s="53"/>
      <c r="CL307" s="53"/>
      <c r="CM307" s="53"/>
      <c r="CN307" s="53"/>
      <c r="CO307" s="53"/>
      <c r="CP307" s="53"/>
      <c r="CQ307" s="53"/>
      <c r="CR307" s="53"/>
      <c r="CS307" s="53"/>
      <c r="CT307" s="53"/>
      <c r="CU307" s="53"/>
      <c r="CV307" s="53"/>
      <c r="CW307" s="53"/>
      <c r="CX307" s="53"/>
      <c r="CY307" s="53"/>
      <c r="CZ307" s="53"/>
      <c r="DA307" s="53"/>
      <c r="DB307" s="53"/>
      <c r="DC307" s="53"/>
      <c r="DD307" s="53"/>
      <c r="DE307" s="53"/>
      <c r="DF307" s="53"/>
      <c r="DG307" s="53"/>
      <c r="DH307" s="53"/>
      <c r="DI307" s="53"/>
      <c r="DJ307" s="53"/>
      <c r="DK307" s="53"/>
      <c r="DL307" s="53"/>
      <c r="DM307" s="53"/>
      <c r="DN307" s="53"/>
      <c r="DO307" s="53"/>
      <c r="DP307" s="53"/>
      <c r="DQ307" s="53"/>
      <c r="DR307" s="53"/>
      <c r="DS307" s="53"/>
      <c r="DT307" s="53"/>
      <c r="DU307" s="53"/>
      <c r="DV307" s="53"/>
      <c r="DW307" s="53"/>
      <c r="DX307" s="53"/>
      <c r="DY307" s="53"/>
      <c r="DZ307" s="53"/>
      <c r="EA307" s="53"/>
      <c r="EB307" s="53"/>
      <c r="EC307" s="53"/>
      <c r="ED307" s="53"/>
      <c r="EE307" s="53"/>
      <c r="EF307" s="53"/>
      <c r="EG307" s="53"/>
      <c r="EH307" s="53"/>
      <c r="EI307" s="53"/>
      <c r="EJ307" s="53"/>
      <c r="EK307" s="53"/>
      <c r="EL307" s="53"/>
      <c r="EM307" s="53"/>
      <c r="EN307" s="53"/>
      <c r="EO307" s="53"/>
      <c r="EP307" s="53"/>
      <c r="EQ307" s="53"/>
      <c r="ER307" s="53"/>
      <c r="ES307" s="53"/>
      <c r="ET307" s="53"/>
      <c r="EU307" s="53"/>
      <c r="EV307" s="53"/>
      <c r="EW307" s="53"/>
      <c r="EX307" s="53"/>
      <c r="EY307" s="53"/>
      <c r="EZ307" s="53"/>
      <c r="FA307" s="53"/>
      <c r="FB307" s="53"/>
      <c r="FC307" s="53"/>
      <c r="FD307" s="53"/>
      <c r="FE307" s="53"/>
      <c r="FF307" s="53"/>
      <c r="FG307" s="53"/>
      <c r="FH307" s="53"/>
      <c r="FI307" s="53"/>
      <c r="FJ307" s="53"/>
      <c r="FK307" s="53"/>
      <c r="FL307" s="53"/>
      <c r="FM307" s="53"/>
      <c r="FN307" s="53"/>
      <c r="FO307" s="53"/>
      <c r="FP307" s="53"/>
      <c r="FQ307" s="53"/>
      <c r="FR307" s="53"/>
      <c r="FS307" s="53"/>
      <c r="FT307" s="53"/>
      <c r="FU307" s="53"/>
      <c r="FV307" s="53"/>
      <c r="FW307" s="53"/>
      <c r="FX307" s="53"/>
      <c r="FY307" s="53"/>
      <c r="FZ307" s="53"/>
      <c r="GA307" s="53"/>
      <c r="GB307" s="53"/>
      <c r="GC307" s="53"/>
      <c r="GD307" s="53"/>
      <c r="GE307" s="53"/>
      <c r="GF307" s="53"/>
      <c r="GG307" s="53"/>
      <c r="GH307" s="53"/>
      <c r="GI307" s="53"/>
      <c r="GJ307" s="53"/>
      <c r="GK307" s="53"/>
      <c r="GL307" s="53"/>
      <c r="GM307" s="53"/>
    </row>
    <row r="308" spans="1:195" ht="11.2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  <c r="CB308" s="53"/>
      <c r="CC308" s="53"/>
      <c r="CD308" s="53"/>
      <c r="CE308" s="53"/>
      <c r="CF308" s="53"/>
      <c r="CG308" s="53"/>
      <c r="CH308" s="53"/>
      <c r="CI308" s="53"/>
      <c r="CJ308" s="53"/>
      <c r="CK308" s="53"/>
      <c r="CL308" s="53"/>
      <c r="CM308" s="53"/>
      <c r="CN308" s="53"/>
      <c r="CO308" s="53"/>
      <c r="CP308" s="53"/>
      <c r="CQ308" s="53"/>
      <c r="CR308" s="53"/>
      <c r="CS308" s="53"/>
      <c r="CT308" s="53"/>
      <c r="CU308" s="53"/>
      <c r="CV308" s="53"/>
      <c r="CW308" s="53"/>
      <c r="CX308" s="53"/>
      <c r="CY308" s="53"/>
      <c r="CZ308" s="53"/>
      <c r="DA308" s="53"/>
      <c r="DB308" s="53"/>
      <c r="DC308" s="53"/>
      <c r="DD308" s="53"/>
      <c r="DE308" s="53"/>
      <c r="DF308" s="53"/>
      <c r="DG308" s="53"/>
      <c r="DH308" s="53"/>
      <c r="DI308" s="53"/>
      <c r="DJ308" s="53"/>
      <c r="DK308" s="53"/>
      <c r="DL308" s="53"/>
      <c r="DM308" s="53"/>
      <c r="DN308" s="53"/>
      <c r="DO308" s="53"/>
      <c r="DP308" s="53"/>
      <c r="DQ308" s="53"/>
      <c r="DR308" s="53"/>
      <c r="DS308" s="53"/>
      <c r="DT308" s="53"/>
      <c r="DU308" s="53"/>
      <c r="DV308" s="53"/>
      <c r="DW308" s="53"/>
      <c r="DX308" s="53"/>
      <c r="DY308" s="53"/>
      <c r="DZ308" s="53"/>
      <c r="EA308" s="53"/>
      <c r="EB308" s="53"/>
      <c r="EC308" s="53"/>
      <c r="ED308" s="53"/>
      <c r="EE308" s="53"/>
      <c r="EF308" s="53"/>
      <c r="EG308" s="53"/>
      <c r="EH308" s="53"/>
      <c r="EI308" s="53"/>
      <c r="EJ308" s="53"/>
      <c r="EK308" s="53"/>
      <c r="EL308" s="53"/>
      <c r="EM308" s="53"/>
      <c r="EN308" s="53"/>
      <c r="EO308" s="53"/>
      <c r="EP308" s="53"/>
      <c r="EQ308" s="53"/>
      <c r="ER308" s="53"/>
      <c r="ES308" s="53"/>
      <c r="ET308" s="53"/>
      <c r="EU308" s="53"/>
      <c r="EV308" s="53"/>
      <c r="EW308" s="53"/>
      <c r="EX308" s="53"/>
      <c r="EY308" s="53"/>
      <c r="EZ308" s="53"/>
      <c r="FA308" s="53"/>
      <c r="FB308" s="53"/>
      <c r="FC308" s="53"/>
      <c r="FD308" s="53"/>
      <c r="FE308" s="53"/>
      <c r="FF308" s="53"/>
      <c r="FG308" s="53"/>
      <c r="FH308" s="53"/>
      <c r="FI308" s="53"/>
      <c r="FJ308" s="53"/>
      <c r="FK308" s="53"/>
      <c r="FL308" s="53"/>
      <c r="FM308" s="53"/>
      <c r="FN308" s="53"/>
      <c r="FO308" s="53"/>
      <c r="FP308" s="53"/>
      <c r="FQ308" s="53"/>
      <c r="FR308" s="53"/>
      <c r="FS308" s="53"/>
      <c r="FT308" s="53"/>
      <c r="FU308" s="53"/>
      <c r="FV308" s="53"/>
      <c r="FW308" s="53"/>
      <c r="FX308" s="53"/>
      <c r="FY308" s="53"/>
      <c r="FZ308" s="53"/>
      <c r="GA308" s="53"/>
      <c r="GB308" s="53"/>
      <c r="GC308" s="53"/>
      <c r="GD308" s="53"/>
      <c r="GE308" s="53"/>
      <c r="GF308" s="53"/>
      <c r="GG308" s="53"/>
      <c r="GH308" s="53"/>
      <c r="GI308" s="53"/>
      <c r="GJ308" s="53"/>
      <c r="GK308" s="53"/>
      <c r="GL308" s="53"/>
      <c r="GM308" s="53"/>
    </row>
    <row r="309" spans="1:195" ht="11.2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  <c r="CB309" s="53"/>
      <c r="CC309" s="53"/>
      <c r="CD309" s="53"/>
      <c r="CE309" s="53"/>
      <c r="CF309" s="53"/>
      <c r="CG309" s="53"/>
      <c r="CH309" s="53"/>
      <c r="CI309" s="53"/>
      <c r="CJ309" s="53"/>
      <c r="CK309" s="53"/>
      <c r="CL309" s="53"/>
      <c r="CM309" s="53"/>
      <c r="CN309" s="53"/>
      <c r="CO309" s="53"/>
      <c r="CP309" s="53"/>
      <c r="CQ309" s="53"/>
      <c r="CR309" s="53"/>
      <c r="CS309" s="53"/>
      <c r="CT309" s="53"/>
      <c r="CU309" s="53"/>
      <c r="CV309" s="53"/>
      <c r="CW309" s="53"/>
      <c r="CX309" s="53"/>
      <c r="CY309" s="53"/>
      <c r="CZ309" s="53"/>
      <c r="DA309" s="53"/>
      <c r="DB309" s="53"/>
      <c r="DC309" s="53"/>
      <c r="DD309" s="53"/>
      <c r="DE309" s="53"/>
      <c r="DF309" s="53"/>
      <c r="DG309" s="53"/>
      <c r="DH309" s="53"/>
      <c r="DI309" s="53"/>
      <c r="DJ309" s="53"/>
      <c r="DK309" s="53"/>
      <c r="DL309" s="53"/>
      <c r="DM309" s="53"/>
      <c r="DN309" s="53"/>
      <c r="DO309" s="53"/>
      <c r="DP309" s="53"/>
      <c r="DQ309" s="53"/>
      <c r="DR309" s="53"/>
      <c r="DS309" s="53"/>
      <c r="DT309" s="53"/>
      <c r="DU309" s="53"/>
      <c r="DV309" s="53"/>
      <c r="DW309" s="53"/>
      <c r="DX309" s="53"/>
      <c r="DY309" s="53"/>
      <c r="DZ309" s="53"/>
      <c r="EA309" s="53"/>
      <c r="EB309" s="53"/>
      <c r="EC309" s="53"/>
      <c r="ED309" s="53"/>
      <c r="EE309" s="53"/>
      <c r="EF309" s="53"/>
      <c r="EG309" s="53"/>
      <c r="EH309" s="53"/>
      <c r="EI309" s="53"/>
      <c r="EJ309" s="53"/>
      <c r="EK309" s="53"/>
      <c r="EL309" s="53"/>
      <c r="EM309" s="53"/>
      <c r="EN309" s="53"/>
      <c r="EO309" s="53"/>
      <c r="EP309" s="53"/>
      <c r="EQ309" s="53"/>
      <c r="ER309" s="53"/>
      <c r="ES309" s="53"/>
      <c r="ET309" s="53"/>
      <c r="EU309" s="53"/>
      <c r="EV309" s="53"/>
      <c r="EW309" s="53"/>
      <c r="EX309" s="53"/>
      <c r="EY309" s="53"/>
      <c r="EZ309" s="53"/>
      <c r="FA309" s="53"/>
      <c r="FB309" s="53"/>
      <c r="FC309" s="53"/>
      <c r="FD309" s="53"/>
      <c r="FE309" s="53"/>
      <c r="FF309" s="53"/>
      <c r="FG309" s="53"/>
      <c r="FH309" s="53"/>
      <c r="FI309" s="53"/>
      <c r="FJ309" s="53"/>
      <c r="FK309" s="53"/>
      <c r="FL309" s="53"/>
      <c r="FM309" s="53"/>
      <c r="FN309" s="53"/>
      <c r="FO309" s="53"/>
      <c r="FP309" s="53"/>
      <c r="FQ309" s="53"/>
      <c r="FR309" s="53"/>
      <c r="FS309" s="53"/>
      <c r="FT309" s="53"/>
      <c r="FU309" s="53"/>
      <c r="FV309" s="53"/>
      <c r="FW309" s="53"/>
      <c r="FX309" s="53"/>
      <c r="FY309" s="53"/>
      <c r="FZ309" s="53"/>
      <c r="GA309" s="53"/>
      <c r="GB309" s="53"/>
      <c r="GC309" s="53"/>
      <c r="GD309" s="53"/>
      <c r="GE309" s="53"/>
      <c r="GF309" s="53"/>
      <c r="GG309" s="53"/>
      <c r="GH309" s="53"/>
      <c r="GI309" s="53"/>
      <c r="GJ309" s="53"/>
      <c r="GK309" s="53"/>
      <c r="GL309" s="53"/>
      <c r="GM309" s="53"/>
    </row>
    <row r="310" spans="1:195" ht="11.2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  <c r="CB310" s="53"/>
      <c r="CC310" s="53"/>
      <c r="CD310" s="53"/>
      <c r="CE310" s="53"/>
      <c r="CF310" s="53"/>
      <c r="CG310" s="53"/>
      <c r="CH310" s="53"/>
      <c r="CI310" s="53"/>
      <c r="CJ310" s="53"/>
      <c r="CK310" s="53"/>
      <c r="CL310" s="53"/>
      <c r="CM310" s="53"/>
      <c r="CN310" s="53"/>
      <c r="CO310" s="53"/>
      <c r="CP310" s="53"/>
      <c r="CQ310" s="53"/>
      <c r="CR310" s="53"/>
      <c r="CS310" s="53"/>
      <c r="CT310" s="53"/>
      <c r="CU310" s="53"/>
      <c r="CV310" s="53"/>
      <c r="CW310" s="53"/>
      <c r="CX310" s="53"/>
      <c r="CY310" s="53"/>
      <c r="CZ310" s="53"/>
      <c r="DA310" s="53"/>
      <c r="DB310" s="53"/>
      <c r="DC310" s="53"/>
      <c r="DD310" s="53"/>
      <c r="DE310" s="53"/>
      <c r="DF310" s="53"/>
      <c r="DG310" s="53"/>
      <c r="DH310" s="53"/>
      <c r="DI310" s="53"/>
      <c r="DJ310" s="53"/>
      <c r="DK310" s="53"/>
      <c r="DL310" s="53"/>
      <c r="DM310" s="53"/>
      <c r="DN310" s="53"/>
      <c r="DO310" s="53"/>
      <c r="DP310" s="53"/>
      <c r="DQ310" s="53"/>
      <c r="DR310" s="53"/>
      <c r="DS310" s="53"/>
      <c r="DT310" s="53"/>
      <c r="DU310" s="53"/>
      <c r="DV310" s="53"/>
      <c r="DW310" s="53"/>
      <c r="DX310" s="53"/>
      <c r="DY310" s="53"/>
      <c r="DZ310" s="53"/>
      <c r="EA310" s="53"/>
      <c r="EB310" s="53"/>
      <c r="EC310" s="53"/>
      <c r="ED310" s="53"/>
      <c r="EE310" s="53"/>
      <c r="EF310" s="53"/>
      <c r="EG310" s="53"/>
      <c r="EH310" s="53"/>
      <c r="EI310" s="53"/>
      <c r="EJ310" s="53"/>
      <c r="EK310" s="53"/>
      <c r="EL310" s="53"/>
      <c r="EM310" s="53"/>
      <c r="EN310" s="53"/>
      <c r="EO310" s="53"/>
      <c r="EP310" s="53"/>
      <c r="EQ310" s="53"/>
      <c r="ER310" s="53"/>
      <c r="ES310" s="53"/>
      <c r="ET310" s="53"/>
      <c r="EU310" s="53"/>
      <c r="EV310" s="53"/>
      <c r="EW310" s="53"/>
      <c r="EX310" s="53"/>
      <c r="EY310" s="53"/>
      <c r="EZ310" s="53"/>
      <c r="FA310" s="53"/>
      <c r="FB310" s="53"/>
      <c r="FC310" s="53"/>
      <c r="FD310" s="53"/>
      <c r="FE310" s="53"/>
      <c r="FF310" s="53"/>
      <c r="FG310" s="53"/>
      <c r="FH310" s="53"/>
      <c r="FI310" s="53"/>
      <c r="FJ310" s="53"/>
      <c r="FK310" s="53"/>
      <c r="FL310" s="53"/>
      <c r="FM310" s="53"/>
      <c r="FN310" s="53"/>
      <c r="FO310" s="53"/>
      <c r="FP310" s="53"/>
      <c r="FQ310" s="53"/>
      <c r="FR310" s="53"/>
      <c r="FS310" s="53"/>
      <c r="FT310" s="53"/>
      <c r="FU310" s="53"/>
      <c r="FV310" s="53"/>
      <c r="FW310" s="53"/>
      <c r="FX310" s="53"/>
      <c r="FY310" s="53"/>
      <c r="FZ310" s="53"/>
      <c r="GA310" s="53"/>
      <c r="GB310" s="53"/>
      <c r="GC310" s="53"/>
      <c r="GD310" s="53"/>
      <c r="GE310" s="53"/>
      <c r="GF310" s="53"/>
      <c r="GG310" s="53"/>
      <c r="GH310" s="53"/>
      <c r="GI310" s="53"/>
      <c r="GJ310" s="53"/>
      <c r="GK310" s="53"/>
      <c r="GL310" s="53"/>
      <c r="GM310" s="53"/>
    </row>
    <row r="311" spans="1:195" ht="11.2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  <c r="BV311" s="53"/>
      <c r="BW311" s="53"/>
      <c r="BX311" s="53"/>
      <c r="BY311" s="53"/>
      <c r="BZ311" s="53"/>
      <c r="CA311" s="53"/>
      <c r="CB311" s="53"/>
      <c r="CC311" s="53"/>
      <c r="CD311" s="53"/>
      <c r="CE311" s="53"/>
      <c r="CF311" s="53"/>
      <c r="CG311" s="53"/>
      <c r="CH311" s="53"/>
      <c r="CI311" s="53"/>
      <c r="CJ311" s="53"/>
      <c r="CK311" s="53"/>
      <c r="CL311" s="53"/>
      <c r="CM311" s="53"/>
      <c r="CN311" s="53"/>
      <c r="CO311" s="53"/>
      <c r="CP311" s="53"/>
      <c r="CQ311" s="53"/>
      <c r="CR311" s="53"/>
      <c r="CS311" s="53"/>
      <c r="CT311" s="53"/>
      <c r="CU311" s="53"/>
      <c r="CV311" s="53"/>
      <c r="CW311" s="53"/>
      <c r="CX311" s="53"/>
      <c r="CY311" s="53"/>
      <c r="CZ311" s="53"/>
      <c r="DA311" s="53"/>
      <c r="DB311" s="53"/>
      <c r="DC311" s="53"/>
      <c r="DD311" s="53"/>
      <c r="DE311" s="53"/>
      <c r="DF311" s="53"/>
      <c r="DG311" s="53"/>
      <c r="DH311" s="53"/>
      <c r="DI311" s="53"/>
      <c r="DJ311" s="53"/>
      <c r="DK311" s="53"/>
      <c r="DL311" s="53"/>
      <c r="DM311" s="53"/>
      <c r="DN311" s="53"/>
      <c r="DO311" s="53"/>
      <c r="DP311" s="53"/>
      <c r="DQ311" s="53"/>
      <c r="DR311" s="53"/>
      <c r="DS311" s="53"/>
      <c r="DT311" s="53"/>
      <c r="DU311" s="53"/>
      <c r="DV311" s="53"/>
      <c r="DW311" s="53"/>
      <c r="DX311" s="53"/>
      <c r="DY311" s="53"/>
      <c r="DZ311" s="53"/>
      <c r="EA311" s="53"/>
      <c r="EB311" s="53"/>
      <c r="EC311" s="53"/>
      <c r="ED311" s="53"/>
      <c r="EE311" s="53"/>
      <c r="EF311" s="53"/>
      <c r="EG311" s="53"/>
      <c r="EH311" s="53"/>
      <c r="EI311" s="53"/>
      <c r="EJ311" s="53"/>
      <c r="EK311" s="53"/>
      <c r="EL311" s="53"/>
      <c r="EM311" s="53"/>
      <c r="EN311" s="53"/>
      <c r="EO311" s="53"/>
      <c r="EP311" s="53"/>
      <c r="EQ311" s="53"/>
      <c r="ER311" s="53"/>
      <c r="ES311" s="53"/>
      <c r="ET311" s="53"/>
      <c r="EU311" s="53"/>
      <c r="EV311" s="53"/>
      <c r="EW311" s="53"/>
      <c r="EX311" s="53"/>
      <c r="EY311" s="53"/>
      <c r="EZ311" s="53"/>
      <c r="FA311" s="53"/>
      <c r="FB311" s="53"/>
      <c r="FC311" s="53"/>
      <c r="FD311" s="53"/>
      <c r="FE311" s="53"/>
      <c r="FF311" s="53"/>
      <c r="FG311" s="53"/>
      <c r="FH311" s="53"/>
      <c r="FI311" s="53"/>
      <c r="FJ311" s="53"/>
      <c r="FK311" s="53"/>
      <c r="FL311" s="53"/>
      <c r="FM311" s="53"/>
      <c r="FN311" s="53"/>
      <c r="FO311" s="53"/>
      <c r="FP311" s="53"/>
      <c r="FQ311" s="53"/>
      <c r="FR311" s="53"/>
      <c r="FS311" s="53"/>
      <c r="FT311" s="53"/>
      <c r="FU311" s="53"/>
      <c r="FV311" s="53"/>
      <c r="FW311" s="53"/>
      <c r="FX311" s="53"/>
      <c r="FY311" s="53"/>
      <c r="FZ311" s="53"/>
      <c r="GA311" s="53"/>
      <c r="GB311" s="53"/>
      <c r="GC311" s="53"/>
      <c r="GD311" s="53"/>
      <c r="GE311" s="53"/>
      <c r="GF311" s="53"/>
      <c r="GG311" s="53"/>
      <c r="GH311" s="53"/>
      <c r="GI311" s="53"/>
      <c r="GJ311" s="53"/>
      <c r="GK311" s="53"/>
      <c r="GL311" s="53"/>
      <c r="GM311" s="53"/>
    </row>
    <row r="312" spans="1:195" ht="11.2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  <c r="BV312" s="53"/>
      <c r="BW312" s="53"/>
      <c r="BX312" s="53"/>
      <c r="BY312" s="53"/>
      <c r="BZ312" s="53"/>
      <c r="CA312" s="53"/>
      <c r="CB312" s="53"/>
      <c r="CC312" s="53"/>
      <c r="CD312" s="53"/>
      <c r="CE312" s="53"/>
      <c r="CF312" s="53"/>
      <c r="CG312" s="53"/>
      <c r="CH312" s="53"/>
      <c r="CI312" s="53"/>
      <c r="CJ312" s="53"/>
      <c r="CK312" s="53"/>
      <c r="CL312" s="53"/>
      <c r="CM312" s="53"/>
      <c r="CN312" s="53"/>
      <c r="CO312" s="53"/>
      <c r="CP312" s="53"/>
      <c r="CQ312" s="53"/>
      <c r="CR312" s="53"/>
      <c r="CS312" s="53"/>
      <c r="CT312" s="53"/>
      <c r="CU312" s="53"/>
      <c r="CV312" s="53"/>
      <c r="CW312" s="53"/>
      <c r="CX312" s="53"/>
      <c r="CY312" s="53"/>
      <c r="CZ312" s="53"/>
      <c r="DA312" s="53"/>
      <c r="DB312" s="53"/>
      <c r="DC312" s="53"/>
      <c r="DD312" s="53"/>
      <c r="DE312" s="53"/>
      <c r="DF312" s="53"/>
      <c r="DG312" s="53"/>
      <c r="DH312" s="53"/>
      <c r="DI312" s="53"/>
      <c r="DJ312" s="53"/>
      <c r="DK312" s="53"/>
      <c r="DL312" s="53"/>
      <c r="DM312" s="53"/>
      <c r="DN312" s="53"/>
      <c r="DO312" s="53"/>
      <c r="DP312" s="53"/>
      <c r="DQ312" s="53"/>
      <c r="DR312" s="53"/>
      <c r="DS312" s="53"/>
      <c r="DT312" s="53"/>
      <c r="DU312" s="53"/>
      <c r="DV312" s="53"/>
      <c r="DW312" s="53"/>
      <c r="DX312" s="53"/>
      <c r="DY312" s="53"/>
      <c r="DZ312" s="53"/>
      <c r="EA312" s="53"/>
      <c r="EB312" s="53"/>
      <c r="EC312" s="53"/>
      <c r="ED312" s="53"/>
      <c r="EE312" s="53"/>
      <c r="EF312" s="53"/>
      <c r="EG312" s="53"/>
      <c r="EH312" s="53"/>
      <c r="EI312" s="53"/>
      <c r="EJ312" s="53"/>
      <c r="EK312" s="53"/>
      <c r="EL312" s="53"/>
      <c r="EM312" s="53"/>
      <c r="EN312" s="53"/>
      <c r="EO312" s="53"/>
      <c r="EP312" s="53"/>
      <c r="EQ312" s="53"/>
      <c r="ER312" s="53"/>
      <c r="ES312" s="53"/>
      <c r="ET312" s="53"/>
      <c r="EU312" s="53"/>
      <c r="EV312" s="53"/>
      <c r="EW312" s="53"/>
      <c r="EX312" s="53"/>
      <c r="EY312" s="53"/>
      <c r="EZ312" s="53"/>
      <c r="FA312" s="53"/>
      <c r="FB312" s="53"/>
      <c r="FC312" s="53"/>
      <c r="FD312" s="53"/>
      <c r="FE312" s="53"/>
      <c r="FF312" s="53"/>
      <c r="FG312" s="53"/>
      <c r="FH312" s="53"/>
      <c r="FI312" s="53"/>
      <c r="FJ312" s="53"/>
      <c r="FK312" s="53"/>
      <c r="FL312" s="53"/>
      <c r="FM312" s="53"/>
      <c r="FN312" s="53"/>
      <c r="FO312" s="53"/>
      <c r="FP312" s="53"/>
      <c r="FQ312" s="53"/>
      <c r="FR312" s="53"/>
      <c r="FS312" s="53"/>
      <c r="FT312" s="53"/>
      <c r="FU312" s="53"/>
      <c r="FV312" s="53"/>
      <c r="FW312" s="53"/>
      <c r="FX312" s="53"/>
      <c r="FY312" s="53"/>
      <c r="FZ312" s="53"/>
      <c r="GA312" s="53"/>
      <c r="GB312" s="53"/>
      <c r="GC312" s="53"/>
      <c r="GD312" s="53"/>
      <c r="GE312" s="53"/>
      <c r="GF312" s="53"/>
      <c r="GG312" s="53"/>
      <c r="GH312" s="53"/>
      <c r="GI312" s="53"/>
      <c r="GJ312" s="53"/>
      <c r="GK312" s="53"/>
      <c r="GL312" s="53"/>
      <c r="GM312" s="53"/>
    </row>
    <row r="313" spans="1:195" ht="11.2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53"/>
      <c r="BZ313" s="53"/>
      <c r="CA313" s="53"/>
      <c r="CB313" s="53"/>
      <c r="CC313" s="53"/>
      <c r="CD313" s="53"/>
      <c r="CE313" s="53"/>
      <c r="CF313" s="53"/>
      <c r="CG313" s="53"/>
      <c r="CH313" s="53"/>
      <c r="CI313" s="53"/>
      <c r="CJ313" s="53"/>
      <c r="CK313" s="53"/>
      <c r="CL313" s="53"/>
      <c r="CM313" s="53"/>
      <c r="CN313" s="53"/>
      <c r="CO313" s="53"/>
      <c r="CP313" s="53"/>
      <c r="CQ313" s="53"/>
      <c r="CR313" s="53"/>
      <c r="CS313" s="53"/>
      <c r="CT313" s="53"/>
      <c r="CU313" s="53"/>
      <c r="CV313" s="53"/>
      <c r="CW313" s="53"/>
      <c r="CX313" s="53"/>
      <c r="CY313" s="53"/>
      <c r="CZ313" s="53"/>
      <c r="DA313" s="53"/>
      <c r="DB313" s="53"/>
      <c r="DC313" s="53"/>
      <c r="DD313" s="53"/>
      <c r="DE313" s="53"/>
      <c r="DF313" s="53"/>
      <c r="DG313" s="53"/>
      <c r="DH313" s="53"/>
      <c r="DI313" s="53"/>
      <c r="DJ313" s="53"/>
      <c r="DK313" s="53"/>
      <c r="DL313" s="53"/>
      <c r="DM313" s="53"/>
      <c r="DN313" s="53"/>
      <c r="DO313" s="53"/>
      <c r="DP313" s="53"/>
      <c r="DQ313" s="53"/>
      <c r="DR313" s="53"/>
      <c r="DS313" s="53"/>
      <c r="DT313" s="53"/>
      <c r="DU313" s="53"/>
      <c r="DV313" s="53"/>
      <c r="DW313" s="53"/>
      <c r="DX313" s="53"/>
      <c r="DY313" s="53"/>
      <c r="DZ313" s="53"/>
      <c r="EA313" s="53"/>
      <c r="EB313" s="53"/>
      <c r="EC313" s="53"/>
      <c r="ED313" s="53"/>
      <c r="EE313" s="53"/>
      <c r="EF313" s="53"/>
      <c r="EG313" s="53"/>
      <c r="EH313" s="53"/>
      <c r="EI313" s="53"/>
      <c r="EJ313" s="53"/>
      <c r="EK313" s="53"/>
      <c r="EL313" s="53"/>
      <c r="EM313" s="53"/>
      <c r="EN313" s="53"/>
      <c r="EO313" s="53"/>
      <c r="EP313" s="53"/>
      <c r="EQ313" s="53"/>
      <c r="ER313" s="53"/>
      <c r="ES313" s="53"/>
      <c r="ET313" s="53"/>
      <c r="EU313" s="53"/>
      <c r="EV313" s="53"/>
      <c r="EW313" s="53"/>
      <c r="EX313" s="53"/>
      <c r="EY313" s="53"/>
      <c r="EZ313" s="53"/>
      <c r="FA313" s="53"/>
      <c r="FB313" s="53"/>
      <c r="FC313" s="53"/>
      <c r="FD313" s="53"/>
      <c r="FE313" s="53"/>
      <c r="FF313" s="53"/>
      <c r="FG313" s="53"/>
      <c r="FH313" s="53"/>
      <c r="FI313" s="53"/>
      <c r="FJ313" s="53"/>
      <c r="FK313" s="53"/>
      <c r="FL313" s="53"/>
      <c r="FM313" s="53"/>
      <c r="FN313" s="53"/>
      <c r="FO313" s="53"/>
      <c r="FP313" s="53"/>
      <c r="FQ313" s="53"/>
      <c r="FR313" s="53"/>
      <c r="FS313" s="53"/>
      <c r="FT313" s="53"/>
      <c r="FU313" s="53"/>
      <c r="FV313" s="53"/>
      <c r="FW313" s="53"/>
      <c r="FX313" s="53"/>
      <c r="FY313" s="53"/>
      <c r="FZ313" s="53"/>
      <c r="GA313" s="53"/>
      <c r="GB313" s="53"/>
      <c r="GC313" s="53"/>
      <c r="GD313" s="53"/>
      <c r="GE313" s="53"/>
      <c r="GF313" s="53"/>
      <c r="GG313" s="53"/>
      <c r="GH313" s="53"/>
      <c r="GI313" s="53"/>
      <c r="GJ313" s="53"/>
      <c r="GK313" s="53"/>
      <c r="GL313" s="53"/>
      <c r="GM313" s="53"/>
    </row>
    <row r="314" spans="1:195" ht="11.2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  <c r="CB314" s="53"/>
      <c r="CC314" s="53"/>
      <c r="CD314" s="53"/>
      <c r="CE314" s="53"/>
      <c r="CF314" s="53"/>
      <c r="CG314" s="53"/>
      <c r="CH314" s="53"/>
      <c r="CI314" s="53"/>
      <c r="CJ314" s="53"/>
      <c r="CK314" s="53"/>
      <c r="CL314" s="53"/>
      <c r="CM314" s="53"/>
      <c r="CN314" s="53"/>
      <c r="CO314" s="53"/>
      <c r="CP314" s="53"/>
      <c r="CQ314" s="53"/>
      <c r="CR314" s="53"/>
      <c r="CS314" s="53"/>
      <c r="CT314" s="53"/>
      <c r="CU314" s="53"/>
      <c r="CV314" s="53"/>
      <c r="CW314" s="53"/>
      <c r="CX314" s="53"/>
      <c r="CY314" s="53"/>
      <c r="CZ314" s="53"/>
      <c r="DA314" s="53"/>
      <c r="DB314" s="53"/>
      <c r="DC314" s="53"/>
      <c r="DD314" s="53"/>
      <c r="DE314" s="53"/>
      <c r="DF314" s="53"/>
      <c r="DG314" s="53"/>
      <c r="DH314" s="53"/>
      <c r="DI314" s="53"/>
      <c r="DJ314" s="53"/>
      <c r="DK314" s="53"/>
      <c r="DL314" s="53"/>
      <c r="DM314" s="53"/>
      <c r="DN314" s="53"/>
      <c r="DO314" s="53"/>
      <c r="DP314" s="53"/>
      <c r="DQ314" s="53"/>
      <c r="DR314" s="53"/>
      <c r="DS314" s="53"/>
      <c r="DT314" s="53"/>
      <c r="DU314" s="53"/>
      <c r="DV314" s="53"/>
      <c r="DW314" s="53"/>
      <c r="DX314" s="53"/>
      <c r="DY314" s="53"/>
      <c r="DZ314" s="53"/>
      <c r="EA314" s="53"/>
      <c r="EB314" s="53"/>
      <c r="EC314" s="53"/>
      <c r="ED314" s="53"/>
      <c r="EE314" s="53"/>
      <c r="EF314" s="53"/>
      <c r="EG314" s="53"/>
      <c r="EH314" s="53"/>
      <c r="EI314" s="53"/>
      <c r="EJ314" s="53"/>
      <c r="EK314" s="53"/>
      <c r="EL314" s="53"/>
      <c r="EM314" s="53"/>
      <c r="EN314" s="53"/>
      <c r="EO314" s="53"/>
      <c r="EP314" s="53"/>
      <c r="EQ314" s="53"/>
      <c r="ER314" s="53"/>
      <c r="ES314" s="53"/>
      <c r="ET314" s="53"/>
      <c r="EU314" s="53"/>
      <c r="EV314" s="53"/>
      <c r="EW314" s="53"/>
      <c r="EX314" s="53"/>
      <c r="EY314" s="53"/>
      <c r="EZ314" s="53"/>
      <c r="FA314" s="53"/>
      <c r="FB314" s="53"/>
      <c r="FC314" s="53"/>
      <c r="FD314" s="53"/>
      <c r="FE314" s="53"/>
      <c r="FF314" s="53"/>
      <c r="FG314" s="53"/>
      <c r="FH314" s="53"/>
      <c r="FI314" s="53"/>
      <c r="FJ314" s="53"/>
      <c r="FK314" s="53"/>
      <c r="FL314" s="53"/>
      <c r="FM314" s="53"/>
      <c r="FN314" s="53"/>
      <c r="FO314" s="53"/>
      <c r="FP314" s="53"/>
      <c r="FQ314" s="53"/>
      <c r="FR314" s="53"/>
      <c r="FS314" s="53"/>
      <c r="FT314" s="53"/>
      <c r="FU314" s="53"/>
      <c r="FV314" s="53"/>
      <c r="FW314" s="53"/>
      <c r="FX314" s="53"/>
      <c r="FY314" s="53"/>
      <c r="FZ314" s="53"/>
      <c r="GA314" s="53"/>
      <c r="GB314" s="53"/>
      <c r="GC314" s="53"/>
      <c r="GD314" s="53"/>
      <c r="GE314" s="53"/>
      <c r="GF314" s="53"/>
      <c r="GG314" s="53"/>
      <c r="GH314" s="53"/>
      <c r="GI314" s="53"/>
      <c r="GJ314" s="53"/>
      <c r="GK314" s="53"/>
      <c r="GL314" s="53"/>
      <c r="GM314" s="53"/>
    </row>
    <row r="315" spans="1:195" ht="11.2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53"/>
      <c r="CG315" s="53"/>
      <c r="CH315" s="53"/>
      <c r="CI315" s="53"/>
      <c r="CJ315" s="53"/>
      <c r="CK315" s="53"/>
      <c r="CL315" s="53"/>
      <c r="CM315" s="53"/>
      <c r="CN315" s="53"/>
      <c r="CO315" s="53"/>
      <c r="CP315" s="53"/>
      <c r="CQ315" s="53"/>
      <c r="CR315" s="53"/>
      <c r="CS315" s="53"/>
      <c r="CT315" s="53"/>
      <c r="CU315" s="53"/>
      <c r="CV315" s="53"/>
      <c r="CW315" s="53"/>
      <c r="CX315" s="53"/>
      <c r="CY315" s="53"/>
      <c r="CZ315" s="53"/>
      <c r="DA315" s="53"/>
      <c r="DB315" s="53"/>
      <c r="DC315" s="53"/>
      <c r="DD315" s="53"/>
      <c r="DE315" s="53"/>
      <c r="DF315" s="53"/>
      <c r="DG315" s="53"/>
      <c r="DH315" s="53"/>
      <c r="DI315" s="53"/>
      <c r="DJ315" s="53"/>
      <c r="DK315" s="53"/>
      <c r="DL315" s="53"/>
      <c r="DM315" s="53"/>
      <c r="DN315" s="53"/>
      <c r="DO315" s="53"/>
      <c r="DP315" s="53"/>
      <c r="DQ315" s="53"/>
      <c r="DR315" s="53"/>
      <c r="DS315" s="53"/>
      <c r="DT315" s="53"/>
      <c r="DU315" s="53"/>
      <c r="DV315" s="53"/>
      <c r="DW315" s="53"/>
      <c r="DX315" s="53"/>
      <c r="DY315" s="53"/>
      <c r="DZ315" s="53"/>
      <c r="EA315" s="53"/>
      <c r="EB315" s="53"/>
      <c r="EC315" s="53"/>
      <c r="ED315" s="53"/>
      <c r="EE315" s="53"/>
      <c r="EF315" s="53"/>
      <c r="EG315" s="53"/>
      <c r="EH315" s="53"/>
      <c r="EI315" s="53"/>
      <c r="EJ315" s="53"/>
      <c r="EK315" s="53"/>
      <c r="EL315" s="53"/>
      <c r="EM315" s="53"/>
      <c r="EN315" s="53"/>
      <c r="EO315" s="53"/>
      <c r="EP315" s="53"/>
      <c r="EQ315" s="53"/>
      <c r="ER315" s="53"/>
      <c r="ES315" s="53"/>
      <c r="ET315" s="53"/>
      <c r="EU315" s="53"/>
      <c r="EV315" s="53"/>
      <c r="EW315" s="53"/>
      <c r="EX315" s="53"/>
      <c r="EY315" s="53"/>
      <c r="EZ315" s="53"/>
      <c r="FA315" s="53"/>
      <c r="FB315" s="53"/>
      <c r="FC315" s="53"/>
      <c r="FD315" s="53"/>
      <c r="FE315" s="53"/>
      <c r="FF315" s="53"/>
      <c r="FG315" s="53"/>
      <c r="FH315" s="53"/>
      <c r="FI315" s="53"/>
      <c r="FJ315" s="53"/>
      <c r="FK315" s="53"/>
      <c r="FL315" s="53"/>
      <c r="FM315" s="53"/>
      <c r="FN315" s="53"/>
      <c r="FO315" s="53"/>
      <c r="FP315" s="53"/>
      <c r="FQ315" s="53"/>
      <c r="FR315" s="53"/>
      <c r="FS315" s="53"/>
      <c r="FT315" s="53"/>
      <c r="FU315" s="53"/>
      <c r="FV315" s="53"/>
      <c r="FW315" s="53"/>
      <c r="FX315" s="53"/>
      <c r="FY315" s="53"/>
      <c r="FZ315" s="53"/>
      <c r="GA315" s="53"/>
      <c r="GB315" s="53"/>
      <c r="GC315" s="53"/>
      <c r="GD315" s="53"/>
      <c r="GE315" s="53"/>
      <c r="GF315" s="53"/>
      <c r="GG315" s="53"/>
      <c r="GH315" s="53"/>
      <c r="GI315" s="53"/>
      <c r="GJ315" s="53"/>
      <c r="GK315" s="53"/>
      <c r="GL315" s="53"/>
      <c r="GM315" s="53"/>
    </row>
    <row r="316" spans="1:195" ht="11.2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  <c r="BV316" s="53"/>
      <c r="BW316" s="53"/>
      <c r="BX316" s="53"/>
      <c r="BY316" s="53"/>
      <c r="BZ316" s="53"/>
      <c r="CA316" s="53"/>
      <c r="CB316" s="53"/>
      <c r="CC316" s="53"/>
      <c r="CD316" s="53"/>
      <c r="CE316" s="53"/>
      <c r="CF316" s="53"/>
      <c r="CG316" s="53"/>
      <c r="CH316" s="53"/>
      <c r="CI316" s="53"/>
      <c r="CJ316" s="53"/>
      <c r="CK316" s="53"/>
      <c r="CL316" s="53"/>
      <c r="CM316" s="53"/>
      <c r="CN316" s="53"/>
      <c r="CO316" s="53"/>
      <c r="CP316" s="53"/>
      <c r="CQ316" s="53"/>
      <c r="CR316" s="53"/>
      <c r="CS316" s="53"/>
      <c r="CT316" s="53"/>
      <c r="CU316" s="53"/>
      <c r="CV316" s="53"/>
      <c r="CW316" s="53"/>
      <c r="CX316" s="53"/>
      <c r="CY316" s="53"/>
      <c r="CZ316" s="53"/>
      <c r="DA316" s="53"/>
      <c r="DB316" s="53"/>
      <c r="DC316" s="53"/>
      <c r="DD316" s="53"/>
      <c r="DE316" s="53"/>
      <c r="DF316" s="53"/>
      <c r="DG316" s="53"/>
      <c r="DH316" s="53"/>
      <c r="DI316" s="53"/>
      <c r="DJ316" s="53"/>
      <c r="DK316" s="53"/>
      <c r="DL316" s="53"/>
      <c r="DM316" s="53"/>
      <c r="DN316" s="53"/>
      <c r="DO316" s="53"/>
      <c r="DP316" s="53"/>
      <c r="DQ316" s="53"/>
      <c r="DR316" s="53"/>
      <c r="DS316" s="53"/>
      <c r="DT316" s="53"/>
      <c r="DU316" s="53"/>
      <c r="DV316" s="53"/>
      <c r="DW316" s="53"/>
      <c r="DX316" s="53"/>
      <c r="DY316" s="53"/>
      <c r="DZ316" s="53"/>
      <c r="EA316" s="53"/>
      <c r="EB316" s="53"/>
      <c r="EC316" s="53"/>
      <c r="ED316" s="53"/>
      <c r="EE316" s="53"/>
      <c r="EF316" s="53"/>
      <c r="EG316" s="53"/>
      <c r="EH316" s="53"/>
      <c r="EI316" s="53"/>
      <c r="EJ316" s="53"/>
      <c r="EK316" s="53"/>
      <c r="EL316" s="53"/>
      <c r="EM316" s="53"/>
      <c r="EN316" s="53"/>
      <c r="EO316" s="53"/>
      <c r="EP316" s="53"/>
      <c r="EQ316" s="53"/>
      <c r="ER316" s="53"/>
      <c r="ES316" s="53"/>
      <c r="ET316" s="53"/>
      <c r="EU316" s="53"/>
      <c r="EV316" s="53"/>
      <c r="EW316" s="53"/>
      <c r="EX316" s="53"/>
      <c r="EY316" s="53"/>
      <c r="EZ316" s="53"/>
      <c r="FA316" s="53"/>
      <c r="FB316" s="53"/>
      <c r="FC316" s="53"/>
      <c r="FD316" s="53"/>
      <c r="FE316" s="53"/>
      <c r="FF316" s="53"/>
      <c r="FG316" s="53"/>
      <c r="FH316" s="53"/>
      <c r="FI316" s="53"/>
      <c r="FJ316" s="53"/>
      <c r="FK316" s="53"/>
      <c r="FL316" s="53"/>
      <c r="FM316" s="53"/>
      <c r="FN316" s="53"/>
      <c r="FO316" s="53"/>
      <c r="FP316" s="53"/>
      <c r="FQ316" s="53"/>
      <c r="FR316" s="53"/>
      <c r="FS316" s="53"/>
      <c r="FT316" s="53"/>
      <c r="FU316" s="53"/>
      <c r="FV316" s="53"/>
      <c r="FW316" s="53"/>
      <c r="FX316" s="53"/>
      <c r="FY316" s="53"/>
      <c r="FZ316" s="53"/>
      <c r="GA316" s="53"/>
      <c r="GB316" s="53"/>
      <c r="GC316" s="53"/>
      <c r="GD316" s="53"/>
      <c r="GE316" s="53"/>
      <c r="GF316" s="53"/>
      <c r="GG316" s="53"/>
      <c r="GH316" s="53"/>
      <c r="GI316" s="53"/>
      <c r="GJ316" s="53"/>
      <c r="GK316" s="53"/>
      <c r="GL316" s="53"/>
      <c r="GM316" s="53"/>
    </row>
    <row r="317" spans="1:195" ht="11.2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3"/>
      <c r="BS317" s="53"/>
      <c r="BT317" s="53"/>
      <c r="BU317" s="53"/>
      <c r="BV317" s="53"/>
      <c r="BW317" s="53"/>
      <c r="BX317" s="53"/>
      <c r="BY317" s="53"/>
      <c r="BZ317" s="53"/>
      <c r="CA317" s="53"/>
      <c r="CB317" s="53"/>
      <c r="CC317" s="53"/>
      <c r="CD317" s="53"/>
      <c r="CE317" s="53"/>
      <c r="CF317" s="53"/>
      <c r="CG317" s="53"/>
      <c r="CH317" s="53"/>
      <c r="CI317" s="53"/>
      <c r="CJ317" s="53"/>
      <c r="CK317" s="53"/>
      <c r="CL317" s="53"/>
      <c r="CM317" s="53"/>
      <c r="CN317" s="53"/>
      <c r="CO317" s="53"/>
      <c r="CP317" s="53"/>
      <c r="CQ317" s="53"/>
      <c r="CR317" s="53"/>
      <c r="CS317" s="53"/>
      <c r="CT317" s="53"/>
      <c r="CU317" s="53"/>
      <c r="CV317" s="53"/>
      <c r="CW317" s="53"/>
      <c r="CX317" s="53"/>
      <c r="CY317" s="53"/>
      <c r="CZ317" s="53"/>
      <c r="DA317" s="53"/>
      <c r="DB317" s="53"/>
      <c r="DC317" s="53"/>
      <c r="DD317" s="53"/>
      <c r="DE317" s="53"/>
      <c r="DF317" s="53"/>
      <c r="DG317" s="53"/>
      <c r="DH317" s="53"/>
      <c r="DI317" s="53"/>
      <c r="DJ317" s="53"/>
      <c r="DK317" s="53"/>
      <c r="DL317" s="53"/>
      <c r="DM317" s="53"/>
      <c r="DN317" s="53"/>
      <c r="DO317" s="53"/>
      <c r="DP317" s="53"/>
      <c r="DQ317" s="53"/>
      <c r="DR317" s="53"/>
      <c r="DS317" s="53"/>
      <c r="DT317" s="53"/>
      <c r="DU317" s="53"/>
      <c r="DV317" s="53"/>
      <c r="DW317" s="53"/>
      <c r="DX317" s="53"/>
      <c r="DY317" s="53"/>
      <c r="DZ317" s="53"/>
      <c r="EA317" s="53"/>
      <c r="EB317" s="53"/>
      <c r="EC317" s="53"/>
      <c r="ED317" s="53"/>
      <c r="EE317" s="53"/>
      <c r="EF317" s="53"/>
      <c r="EG317" s="53"/>
      <c r="EH317" s="53"/>
      <c r="EI317" s="53"/>
      <c r="EJ317" s="53"/>
      <c r="EK317" s="53"/>
      <c r="EL317" s="53"/>
      <c r="EM317" s="53"/>
      <c r="EN317" s="53"/>
      <c r="EO317" s="53"/>
      <c r="EP317" s="53"/>
      <c r="EQ317" s="53"/>
      <c r="ER317" s="53"/>
      <c r="ES317" s="53"/>
      <c r="ET317" s="53"/>
      <c r="EU317" s="53"/>
      <c r="EV317" s="53"/>
      <c r="EW317" s="53"/>
      <c r="EX317" s="53"/>
      <c r="EY317" s="53"/>
      <c r="EZ317" s="53"/>
      <c r="FA317" s="53"/>
      <c r="FB317" s="53"/>
      <c r="FC317" s="53"/>
      <c r="FD317" s="53"/>
      <c r="FE317" s="53"/>
      <c r="FF317" s="53"/>
      <c r="FG317" s="53"/>
      <c r="FH317" s="53"/>
      <c r="FI317" s="53"/>
      <c r="FJ317" s="53"/>
      <c r="FK317" s="53"/>
      <c r="FL317" s="53"/>
      <c r="FM317" s="53"/>
      <c r="FN317" s="53"/>
      <c r="FO317" s="53"/>
      <c r="FP317" s="53"/>
      <c r="FQ317" s="53"/>
      <c r="FR317" s="53"/>
      <c r="FS317" s="53"/>
      <c r="FT317" s="53"/>
      <c r="FU317" s="53"/>
      <c r="FV317" s="53"/>
      <c r="FW317" s="53"/>
      <c r="FX317" s="53"/>
      <c r="FY317" s="53"/>
      <c r="FZ317" s="53"/>
      <c r="GA317" s="53"/>
      <c r="GB317" s="53"/>
      <c r="GC317" s="53"/>
      <c r="GD317" s="53"/>
      <c r="GE317" s="53"/>
      <c r="GF317" s="53"/>
      <c r="GG317" s="53"/>
      <c r="GH317" s="53"/>
      <c r="GI317" s="53"/>
      <c r="GJ317" s="53"/>
      <c r="GK317" s="53"/>
      <c r="GL317" s="53"/>
      <c r="GM317" s="53"/>
    </row>
    <row r="318" spans="1:195" ht="11.2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3"/>
      <c r="BS318" s="53"/>
      <c r="BT318" s="53"/>
      <c r="BU318" s="53"/>
      <c r="BV318" s="53"/>
      <c r="BW318" s="53"/>
      <c r="BX318" s="53"/>
      <c r="BY318" s="53"/>
      <c r="BZ318" s="53"/>
      <c r="CA318" s="53"/>
      <c r="CB318" s="53"/>
      <c r="CC318" s="53"/>
      <c r="CD318" s="53"/>
      <c r="CE318" s="53"/>
      <c r="CF318" s="53"/>
      <c r="CG318" s="53"/>
      <c r="CH318" s="53"/>
      <c r="CI318" s="53"/>
      <c r="CJ318" s="53"/>
      <c r="CK318" s="53"/>
      <c r="CL318" s="53"/>
      <c r="CM318" s="53"/>
      <c r="CN318" s="53"/>
      <c r="CO318" s="53"/>
      <c r="CP318" s="53"/>
      <c r="CQ318" s="53"/>
      <c r="CR318" s="53"/>
      <c r="CS318" s="53"/>
      <c r="CT318" s="53"/>
      <c r="CU318" s="53"/>
      <c r="CV318" s="53"/>
      <c r="CW318" s="53"/>
      <c r="CX318" s="53"/>
      <c r="CY318" s="53"/>
      <c r="CZ318" s="53"/>
      <c r="DA318" s="53"/>
      <c r="DB318" s="53"/>
      <c r="DC318" s="53"/>
      <c r="DD318" s="53"/>
      <c r="DE318" s="53"/>
      <c r="DF318" s="53"/>
      <c r="DG318" s="53"/>
      <c r="DH318" s="53"/>
      <c r="DI318" s="53"/>
      <c r="DJ318" s="53"/>
      <c r="DK318" s="53"/>
      <c r="DL318" s="53"/>
      <c r="DM318" s="53"/>
      <c r="DN318" s="53"/>
      <c r="DO318" s="53"/>
      <c r="DP318" s="53"/>
      <c r="DQ318" s="53"/>
      <c r="DR318" s="53"/>
      <c r="DS318" s="53"/>
      <c r="DT318" s="53"/>
      <c r="DU318" s="53"/>
      <c r="DV318" s="53"/>
      <c r="DW318" s="53"/>
      <c r="DX318" s="53"/>
      <c r="DY318" s="53"/>
      <c r="DZ318" s="53"/>
      <c r="EA318" s="53"/>
      <c r="EB318" s="53"/>
      <c r="EC318" s="53"/>
      <c r="ED318" s="53"/>
      <c r="EE318" s="53"/>
      <c r="EF318" s="53"/>
      <c r="EG318" s="53"/>
      <c r="EH318" s="53"/>
      <c r="EI318" s="53"/>
      <c r="EJ318" s="53"/>
      <c r="EK318" s="53"/>
      <c r="EL318" s="53"/>
      <c r="EM318" s="53"/>
      <c r="EN318" s="53"/>
      <c r="EO318" s="53"/>
      <c r="EP318" s="53"/>
      <c r="EQ318" s="53"/>
      <c r="ER318" s="53"/>
      <c r="ES318" s="53"/>
      <c r="ET318" s="53"/>
      <c r="EU318" s="53"/>
      <c r="EV318" s="53"/>
      <c r="EW318" s="53"/>
      <c r="EX318" s="53"/>
      <c r="EY318" s="53"/>
      <c r="EZ318" s="53"/>
      <c r="FA318" s="53"/>
      <c r="FB318" s="53"/>
      <c r="FC318" s="53"/>
      <c r="FD318" s="53"/>
      <c r="FE318" s="53"/>
      <c r="FF318" s="53"/>
      <c r="FG318" s="53"/>
      <c r="FH318" s="53"/>
      <c r="FI318" s="53"/>
      <c r="FJ318" s="53"/>
      <c r="FK318" s="53"/>
      <c r="FL318" s="53"/>
      <c r="FM318" s="53"/>
      <c r="FN318" s="53"/>
      <c r="FO318" s="53"/>
      <c r="FP318" s="53"/>
      <c r="FQ318" s="53"/>
      <c r="FR318" s="53"/>
      <c r="FS318" s="53"/>
      <c r="FT318" s="53"/>
      <c r="FU318" s="53"/>
      <c r="FV318" s="53"/>
      <c r="FW318" s="53"/>
      <c r="FX318" s="53"/>
      <c r="FY318" s="53"/>
      <c r="FZ318" s="53"/>
      <c r="GA318" s="53"/>
      <c r="GB318" s="53"/>
      <c r="GC318" s="53"/>
      <c r="GD318" s="53"/>
      <c r="GE318" s="53"/>
      <c r="GF318" s="53"/>
      <c r="GG318" s="53"/>
      <c r="GH318" s="53"/>
      <c r="GI318" s="53"/>
      <c r="GJ318" s="53"/>
      <c r="GK318" s="53"/>
      <c r="GL318" s="53"/>
      <c r="GM318" s="53"/>
    </row>
    <row r="319" spans="1:195" ht="11.2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3"/>
      <c r="BS319" s="53"/>
      <c r="BT319" s="53"/>
      <c r="BU319" s="53"/>
      <c r="BV319" s="53"/>
      <c r="BW319" s="53"/>
      <c r="BX319" s="53"/>
      <c r="BY319" s="53"/>
      <c r="BZ319" s="53"/>
      <c r="CA319" s="53"/>
      <c r="CB319" s="53"/>
      <c r="CC319" s="53"/>
      <c r="CD319" s="53"/>
      <c r="CE319" s="53"/>
      <c r="CF319" s="53"/>
      <c r="CG319" s="53"/>
      <c r="CH319" s="53"/>
      <c r="CI319" s="53"/>
      <c r="CJ319" s="53"/>
      <c r="CK319" s="53"/>
      <c r="CL319" s="53"/>
      <c r="CM319" s="53"/>
      <c r="CN319" s="53"/>
      <c r="CO319" s="53"/>
      <c r="CP319" s="53"/>
      <c r="CQ319" s="53"/>
      <c r="CR319" s="53"/>
      <c r="CS319" s="53"/>
      <c r="CT319" s="53"/>
      <c r="CU319" s="53"/>
      <c r="CV319" s="53"/>
      <c r="CW319" s="53"/>
      <c r="CX319" s="53"/>
      <c r="CY319" s="53"/>
      <c r="CZ319" s="53"/>
      <c r="DA319" s="53"/>
      <c r="DB319" s="53"/>
      <c r="DC319" s="53"/>
      <c r="DD319" s="53"/>
      <c r="DE319" s="53"/>
      <c r="DF319" s="53"/>
      <c r="DG319" s="53"/>
      <c r="DH319" s="53"/>
      <c r="DI319" s="53"/>
      <c r="DJ319" s="53"/>
      <c r="DK319" s="53"/>
      <c r="DL319" s="53"/>
      <c r="DM319" s="53"/>
      <c r="DN319" s="53"/>
      <c r="DO319" s="53"/>
      <c r="DP319" s="53"/>
      <c r="DQ319" s="53"/>
      <c r="DR319" s="53"/>
      <c r="DS319" s="53"/>
      <c r="DT319" s="53"/>
      <c r="DU319" s="53"/>
      <c r="DV319" s="53"/>
      <c r="DW319" s="53"/>
      <c r="DX319" s="53"/>
      <c r="DY319" s="53"/>
      <c r="DZ319" s="53"/>
      <c r="EA319" s="53"/>
      <c r="EB319" s="53"/>
      <c r="EC319" s="53"/>
      <c r="ED319" s="53"/>
      <c r="EE319" s="53"/>
      <c r="EF319" s="53"/>
      <c r="EG319" s="53"/>
      <c r="EH319" s="53"/>
      <c r="EI319" s="53"/>
      <c r="EJ319" s="53"/>
      <c r="EK319" s="53"/>
      <c r="EL319" s="53"/>
      <c r="EM319" s="53"/>
      <c r="EN319" s="53"/>
      <c r="EO319" s="53"/>
      <c r="EP319" s="53"/>
      <c r="EQ319" s="53"/>
      <c r="ER319" s="53"/>
      <c r="ES319" s="53"/>
      <c r="ET319" s="53"/>
      <c r="EU319" s="53"/>
      <c r="EV319" s="53"/>
      <c r="EW319" s="53"/>
      <c r="EX319" s="53"/>
      <c r="EY319" s="53"/>
      <c r="EZ319" s="53"/>
      <c r="FA319" s="53"/>
      <c r="FB319" s="53"/>
      <c r="FC319" s="53"/>
      <c r="FD319" s="53"/>
      <c r="FE319" s="53"/>
      <c r="FF319" s="53"/>
      <c r="FG319" s="53"/>
      <c r="FH319" s="53"/>
      <c r="FI319" s="53"/>
      <c r="FJ319" s="53"/>
      <c r="FK319" s="53"/>
      <c r="FL319" s="53"/>
      <c r="FM319" s="53"/>
      <c r="FN319" s="53"/>
      <c r="FO319" s="53"/>
      <c r="FP319" s="53"/>
      <c r="FQ319" s="53"/>
      <c r="FR319" s="53"/>
      <c r="FS319" s="53"/>
      <c r="FT319" s="53"/>
      <c r="FU319" s="53"/>
      <c r="FV319" s="53"/>
      <c r="FW319" s="53"/>
      <c r="FX319" s="53"/>
      <c r="FY319" s="53"/>
      <c r="FZ319" s="53"/>
      <c r="GA319" s="53"/>
      <c r="GB319" s="53"/>
      <c r="GC319" s="53"/>
      <c r="GD319" s="53"/>
      <c r="GE319" s="53"/>
      <c r="GF319" s="53"/>
      <c r="GG319" s="53"/>
      <c r="GH319" s="53"/>
      <c r="GI319" s="53"/>
      <c r="GJ319" s="53"/>
      <c r="GK319" s="53"/>
      <c r="GL319" s="53"/>
      <c r="GM319" s="53"/>
    </row>
    <row r="320" spans="1:195" ht="11.2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3"/>
      <c r="BS320" s="53"/>
      <c r="BT320" s="53"/>
      <c r="BU320" s="53"/>
      <c r="BV320" s="53"/>
      <c r="BW320" s="53"/>
      <c r="BX320" s="53"/>
      <c r="BY320" s="53"/>
      <c r="BZ320" s="53"/>
      <c r="CA320" s="53"/>
      <c r="CB320" s="53"/>
      <c r="CC320" s="53"/>
      <c r="CD320" s="53"/>
      <c r="CE320" s="53"/>
      <c r="CF320" s="53"/>
      <c r="CG320" s="53"/>
      <c r="CH320" s="53"/>
      <c r="CI320" s="53"/>
      <c r="CJ320" s="53"/>
      <c r="CK320" s="53"/>
      <c r="CL320" s="53"/>
      <c r="CM320" s="53"/>
      <c r="CN320" s="53"/>
      <c r="CO320" s="53"/>
      <c r="CP320" s="53"/>
      <c r="CQ320" s="53"/>
      <c r="CR320" s="53"/>
      <c r="CS320" s="53"/>
      <c r="CT320" s="53"/>
      <c r="CU320" s="53"/>
      <c r="CV320" s="53"/>
      <c r="CW320" s="53"/>
      <c r="CX320" s="53"/>
      <c r="CY320" s="53"/>
      <c r="CZ320" s="53"/>
      <c r="DA320" s="53"/>
      <c r="DB320" s="53"/>
      <c r="DC320" s="53"/>
      <c r="DD320" s="53"/>
      <c r="DE320" s="53"/>
      <c r="DF320" s="53"/>
      <c r="DG320" s="53"/>
      <c r="DH320" s="53"/>
      <c r="DI320" s="53"/>
      <c r="DJ320" s="53"/>
      <c r="DK320" s="53"/>
      <c r="DL320" s="53"/>
      <c r="DM320" s="53"/>
      <c r="DN320" s="53"/>
      <c r="DO320" s="53"/>
      <c r="DP320" s="53"/>
      <c r="DQ320" s="53"/>
      <c r="DR320" s="53"/>
      <c r="DS320" s="53"/>
      <c r="DT320" s="53"/>
      <c r="DU320" s="53"/>
      <c r="DV320" s="53"/>
      <c r="DW320" s="53"/>
      <c r="DX320" s="53"/>
      <c r="DY320" s="53"/>
      <c r="DZ320" s="53"/>
      <c r="EA320" s="53"/>
      <c r="EB320" s="53"/>
      <c r="EC320" s="53"/>
      <c r="ED320" s="53"/>
      <c r="EE320" s="53"/>
      <c r="EF320" s="53"/>
      <c r="EG320" s="53"/>
      <c r="EH320" s="53"/>
      <c r="EI320" s="53"/>
      <c r="EJ320" s="53"/>
      <c r="EK320" s="53"/>
      <c r="EL320" s="53"/>
      <c r="EM320" s="53"/>
      <c r="EN320" s="53"/>
      <c r="EO320" s="53"/>
      <c r="EP320" s="53"/>
      <c r="EQ320" s="53"/>
      <c r="ER320" s="53"/>
      <c r="ES320" s="53"/>
      <c r="ET320" s="53"/>
      <c r="EU320" s="53"/>
      <c r="EV320" s="53"/>
      <c r="EW320" s="53"/>
      <c r="EX320" s="53"/>
      <c r="EY320" s="53"/>
      <c r="EZ320" s="53"/>
      <c r="FA320" s="53"/>
      <c r="FB320" s="53"/>
      <c r="FC320" s="53"/>
      <c r="FD320" s="53"/>
      <c r="FE320" s="53"/>
      <c r="FF320" s="53"/>
      <c r="FG320" s="53"/>
      <c r="FH320" s="53"/>
      <c r="FI320" s="53"/>
      <c r="FJ320" s="53"/>
      <c r="FK320" s="53"/>
      <c r="FL320" s="53"/>
      <c r="FM320" s="53"/>
      <c r="FN320" s="53"/>
      <c r="FO320" s="53"/>
      <c r="FP320" s="53"/>
      <c r="FQ320" s="53"/>
      <c r="FR320" s="53"/>
      <c r="FS320" s="53"/>
      <c r="FT320" s="53"/>
      <c r="FU320" s="53"/>
      <c r="FV320" s="53"/>
      <c r="FW320" s="53"/>
      <c r="FX320" s="53"/>
      <c r="FY320" s="53"/>
      <c r="FZ320" s="53"/>
      <c r="GA320" s="53"/>
      <c r="GB320" s="53"/>
      <c r="GC320" s="53"/>
      <c r="GD320" s="53"/>
      <c r="GE320" s="53"/>
      <c r="GF320" s="53"/>
      <c r="GG320" s="53"/>
      <c r="GH320" s="53"/>
      <c r="GI320" s="53"/>
      <c r="GJ320" s="53"/>
      <c r="GK320" s="53"/>
      <c r="GL320" s="53"/>
      <c r="GM320" s="53"/>
    </row>
    <row r="321" spans="1:195" ht="11.2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3"/>
      <c r="BS321" s="53"/>
      <c r="BT321" s="53"/>
      <c r="BU321" s="53"/>
      <c r="BV321" s="53"/>
      <c r="BW321" s="53"/>
      <c r="BX321" s="53"/>
      <c r="BY321" s="53"/>
      <c r="BZ321" s="53"/>
      <c r="CA321" s="53"/>
      <c r="CB321" s="53"/>
      <c r="CC321" s="53"/>
      <c r="CD321" s="53"/>
      <c r="CE321" s="53"/>
      <c r="CF321" s="53"/>
      <c r="CG321" s="53"/>
      <c r="CH321" s="53"/>
      <c r="CI321" s="53"/>
      <c r="CJ321" s="53"/>
      <c r="CK321" s="53"/>
      <c r="CL321" s="53"/>
      <c r="CM321" s="53"/>
      <c r="CN321" s="53"/>
      <c r="CO321" s="53"/>
      <c r="CP321" s="53"/>
      <c r="CQ321" s="53"/>
      <c r="CR321" s="53"/>
      <c r="CS321" s="53"/>
      <c r="CT321" s="53"/>
      <c r="CU321" s="53"/>
      <c r="CV321" s="53"/>
      <c r="CW321" s="53"/>
      <c r="CX321" s="53"/>
      <c r="CY321" s="53"/>
      <c r="CZ321" s="53"/>
      <c r="DA321" s="53"/>
      <c r="DB321" s="53"/>
      <c r="DC321" s="53"/>
      <c r="DD321" s="53"/>
      <c r="DE321" s="53"/>
      <c r="DF321" s="53"/>
      <c r="DG321" s="53"/>
      <c r="DH321" s="53"/>
      <c r="DI321" s="53"/>
      <c r="DJ321" s="53"/>
      <c r="DK321" s="53"/>
      <c r="DL321" s="53"/>
      <c r="DM321" s="53"/>
      <c r="DN321" s="53"/>
      <c r="DO321" s="53"/>
      <c r="DP321" s="53"/>
      <c r="DQ321" s="53"/>
      <c r="DR321" s="53"/>
      <c r="DS321" s="53"/>
      <c r="DT321" s="53"/>
      <c r="DU321" s="53"/>
      <c r="DV321" s="53"/>
      <c r="DW321" s="53"/>
      <c r="DX321" s="53"/>
      <c r="DY321" s="53"/>
      <c r="DZ321" s="53"/>
      <c r="EA321" s="53"/>
      <c r="EB321" s="53"/>
      <c r="EC321" s="53"/>
      <c r="ED321" s="53"/>
      <c r="EE321" s="53"/>
      <c r="EF321" s="53"/>
      <c r="EG321" s="53"/>
      <c r="EH321" s="53"/>
      <c r="EI321" s="53"/>
      <c r="EJ321" s="53"/>
      <c r="EK321" s="53"/>
      <c r="EL321" s="53"/>
      <c r="EM321" s="53"/>
      <c r="EN321" s="53"/>
      <c r="EO321" s="53"/>
      <c r="EP321" s="53"/>
      <c r="EQ321" s="53"/>
      <c r="ER321" s="53"/>
      <c r="ES321" s="53"/>
      <c r="ET321" s="53"/>
      <c r="EU321" s="53"/>
      <c r="EV321" s="53"/>
      <c r="EW321" s="53"/>
      <c r="EX321" s="53"/>
      <c r="EY321" s="53"/>
      <c r="EZ321" s="53"/>
      <c r="FA321" s="53"/>
      <c r="FB321" s="53"/>
      <c r="FC321" s="53"/>
      <c r="FD321" s="53"/>
      <c r="FE321" s="53"/>
      <c r="FF321" s="53"/>
      <c r="FG321" s="53"/>
      <c r="FH321" s="53"/>
      <c r="FI321" s="53"/>
      <c r="FJ321" s="53"/>
      <c r="FK321" s="53"/>
      <c r="FL321" s="53"/>
      <c r="FM321" s="53"/>
      <c r="FN321" s="53"/>
      <c r="FO321" s="53"/>
      <c r="FP321" s="53"/>
      <c r="FQ321" s="53"/>
      <c r="FR321" s="53"/>
      <c r="FS321" s="53"/>
      <c r="FT321" s="53"/>
      <c r="FU321" s="53"/>
      <c r="FV321" s="53"/>
      <c r="FW321" s="53"/>
      <c r="FX321" s="53"/>
      <c r="FY321" s="53"/>
      <c r="FZ321" s="53"/>
      <c r="GA321" s="53"/>
      <c r="GB321" s="53"/>
      <c r="GC321" s="53"/>
      <c r="GD321" s="53"/>
      <c r="GE321" s="53"/>
      <c r="GF321" s="53"/>
      <c r="GG321" s="53"/>
      <c r="GH321" s="53"/>
      <c r="GI321" s="53"/>
      <c r="GJ321" s="53"/>
      <c r="GK321" s="53"/>
      <c r="GL321" s="53"/>
      <c r="GM321" s="53"/>
    </row>
    <row r="322" spans="1:195" ht="11.2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3"/>
      <c r="BS322" s="53"/>
      <c r="BT322" s="53"/>
      <c r="BU322" s="53"/>
      <c r="BV322" s="53"/>
      <c r="BW322" s="53"/>
      <c r="BX322" s="53"/>
      <c r="BY322" s="53"/>
      <c r="BZ322" s="53"/>
      <c r="CA322" s="53"/>
      <c r="CB322" s="53"/>
      <c r="CC322" s="53"/>
      <c r="CD322" s="53"/>
      <c r="CE322" s="53"/>
      <c r="CF322" s="53"/>
      <c r="CG322" s="53"/>
      <c r="CH322" s="53"/>
      <c r="CI322" s="53"/>
      <c r="CJ322" s="53"/>
      <c r="CK322" s="53"/>
      <c r="CL322" s="53"/>
      <c r="CM322" s="53"/>
      <c r="CN322" s="53"/>
      <c r="CO322" s="53"/>
      <c r="CP322" s="53"/>
      <c r="CQ322" s="53"/>
      <c r="CR322" s="53"/>
      <c r="CS322" s="53"/>
      <c r="CT322" s="53"/>
      <c r="CU322" s="53"/>
      <c r="CV322" s="53"/>
      <c r="CW322" s="53"/>
      <c r="CX322" s="53"/>
      <c r="CY322" s="53"/>
      <c r="CZ322" s="53"/>
      <c r="DA322" s="53"/>
      <c r="DB322" s="53"/>
      <c r="DC322" s="53"/>
      <c r="DD322" s="53"/>
      <c r="DE322" s="53"/>
      <c r="DF322" s="53"/>
      <c r="DG322" s="53"/>
      <c r="DH322" s="53"/>
      <c r="DI322" s="53"/>
      <c r="DJ322" s="53"/>
      <c r="DK322" s="53"/>
      <c r="DL322" s="53"/>
      <c r="DM322" s="53"/>
      <c r="DN322" s="53"/>
      <c r="DO322" s="53"/>
      <c r="DP322" s="53"/>
      <c r="DQ322" s="53"/>
      <c r="DR322" s="53"/>
      <c r="DS322" s="53"/>
      <c r="DT322" s="53"/>
      <c r="DU322" s="53"/>
      <c r="DV322" s="53"/>
      <c r="DW322" s="53"/>
      <c r="DX322" s="53"/>
      <c r="DY322" s="53"/>
      <c r="DZ322" s="53"/>
      <c r="EA322" s="53"/>
      <c r="EB322" s="53"/>
      <c r="EC322" s="53"/>
      <c r="ED322" s="53"/>
      <c r="EE322" s="53"/>
      <c r="EF322" s="53"/>
      <c r="EG322" s="53"/>
      <c r="EH322" s="53"/>
      <c r="EI322" s="53"/>
      <c r="EJ322" s="53"/>
      <c r="EK322" s="53"/>
      <c r="EL322" s="53"/>
      <c r="EM322" s="53"/>
      <c r="EN322" s="53"/>
      <c r="EO322" s="53"/>
      <c r="EP322" s="53"/>
      <c r="EQ322" s="53"/>
      <c r="ER322" s="53"/>
      <c r="ES322" s="53"/>
      <c r="ET322" s="53"/>
      <c r="EU322" s="53"/>
      <c r="EV322" s="53"/>
      <c r="EW322" s="53"/>
      <c r="EX322" s="53"/>
      <c r="EY322" s="53"/>
      <c r="EZ322" s="53"/>
      <c r="FA322" s="53"/>
      <c r="FB322" s="53"/>
      <c r="FC322" s="53"/>
      <c r="FD322" s="53"/>
      <c r="FE322" s="53"/>
      <c r="FF322" s="53"/>
      <c r="FG322" s="53"/>
      <c r="FH322" s="53"/>
      <c r="FI322" s="53"/>
      <c r="FJ322" s="53"/>
      <c r="FK322" s="53"/>
      <c r="FL322" s="53"/>
      <c r="FM322" s="53"/>
      <c r="FN322" s="53"/>
      <c r="FO322" s="53"/>
      <c r="FP322" s="53"/>
      <c r="FQ322" s="53"/>
      <c r="FR322" s="53"/>
      <c r="FS322" s="53"/>
      <c r="FT322" s="53"/>
      <c r="FU322" s="53"/>
      <c r="FV322" s="53"/>
      <c r="FW322" s="53"/>
      <c r="FX322" s="53"/>
      <c r="FY322" s="53"/>
      <c r="FZ322" s="53"/>
      <c r="GA322" s="53"/>
      <c r="GB322" s="53"/>
      <c r="GC322" s="53"/>
      <c r="GD322" s="53"/>
      <c r="GE322" s="53"/>
      <c r="GF322" s="53"/>
      <c r="GG322" s="53"/>
      <c r="GH322" s="53"/>
      <c r="GI322" s="53"/>
      <c r="GJ322" s="53"/>
      <c r="GK322" s="53"/>
      <c r="GL322" s="53"/>
      <c r="GM322" s="53"/>
    </row>
    <row r="323" spans="1:195" ht="11.2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3"/>
      <c r="BY323" s="53"/>
      <c r="BZ323" s="53"/>
      <c r="CA323" s="53"/>
      <c r="CB323" s="53"/>
      <c r="CC323" s="53"/>
      <c r="CD323" s="53"/>
      <c r="CE323" s="53"/>
      <c r="CF323" s="53"/>
      <c r="CG323" s="53"/>
      <c r="CH323" s="53"/>
      <c r="CI323" s="53"/>
      <c r="CJ323" s="53"/>
      <c r="CK323" s="53"/>
      <c r="CL323" s="53"/>
      <c r="CM323" s="53"/>
      <c r="CN323" s="53"/>
      <c r="CO323" s="53"/>
      <c r="CP323" s="53"/>
      <c r="CQ323" s="53"/>
      <c r="CR323" s="53"/>
      <c r="CS323" s="53"/>
      <c r="CT323" s="53"/>
      <c r="CU323" s="53"/>
      <c r="CV323" s="53"/>
      <c r="CW323" s="53"/>
      <c r="CX323" s="53"/>
      <c r="CY323" s="53"/>
      <c r="CZ323" s="53"/>
      <c r="DA323" s="53"/>
      <c r="DB323" s="53"/>
      <c r="DC323" s="53"/>
      <c r="DD323" s="53"/>
      <c r="DE323" s="53"/>
      <c r="DF323" s="53"/>
      <c r="DG323" s="53"/>
      <c r="DH323" s="53"/>
      <c r="DI323" s="53"/>
      <c r="DJ323" s="53"/>
      <c r="DK323" s="53"/>
      <c r="DL323" s="53"/>
      <c r="DM323" s="53"/>
      <c r="DN323" s="53"/>
      <c r="DO323" s="53"/>
      <c r="DP323" s="53"/>
      <c r="DQ323" s="53"/>
      <c r="DR323" s="53"/>
      <c r="DS323" s="53"/>
      <c r="DT323" s="53"/>
      <c r="DU323" s="53"/>
      <c r="DV323" s="53"/>
      <c r="DW323" s="53"/>
      <c r="DX323" s="53"/>
      <c r="DY323" s="53"/>
      <c r="DZ323" s="53"/>
      <c r="EA323" s="53"/>
      <c r="EB323" s="53"/>
      <c r="EC323" s="53"/>
      <c r="ED323" s="53"/>
      <c r="EE323" s="53"/>
      <c r="EF323" s="53"/>
      <c r="EG323" s="53"/>
      <c r="EH323" s="53"/>
      <c r="EI323" s="53"/>
      <c r="EJ323" s="53"/>
      <c r="EK323" s="53"/>
      <c r="EL323" s="53"/>
      <c r="EM323" s="53"/>
      <c r="EN323" s="53"/>
      <c r="EO323" s="53"/>
      <c r="EP323" s="53"/>
      <c r="EQ323" s="53"/>
      <c r="ER323" s="53"/>
      <c r="ES323" s="53"/>
      <c r="ET323" s="53"/>
      <c r="EU323" s="53"/>
      <c r="EV323" s="53"/>
      <c r="EW323" s="53"/>
      <c r="EX323" s="53"/>
      <c r="EY323" s="53"/>
      <c r="EZ323" s="53"/>
      <c r="FA323" s="53"/>
      <c r="FB323" s="53"/>
      <c r="FC323" s="53"/>
      <c r="FD323" s="53"/>
      <c r="FE323" s="53"/>
      <c r="FF323" s="53"/>
      <c r="FG323" s="53"/>
      <c r="FH323" s="53"/>
      <c r="FI323" s="53"/>
      <c r="FJ323" s="53"/>
      <c r="FK323" s="53"/>
      <c r="FL323" s="53"/>
      <c r="FM323" s="53"/>
      <c r="FN323" s="53"/>
      <c r="FO323" s="53"/>
      <c r="FP323" s="53"/>
      <c r="FQ323" s="53"/>
      <c r="FR323" s="53"/>
      <c r="FS323" s="53"/>
      <c r="FT323" s="53"/>
      <c r="FU323" s="53"/>
      <c r="FV323" s="53"/>
      <c r="FW323" s="53"/>
      <c r="FX323" s="53"/>
      <c r="FY323" s="53"/>
      <c r="FZ323" s="53"/>
      <c r="GA323" s="53"/>
      <c r="GB323" s="53"/>
      <c r="GC323" s="53"/>
      <c r="GD323" s="53"/>
      <c r="GE323" s="53"/>
      <c r="GF323" s="53"/>
      <c r="GG323" s="53"/>
      <c r="GH323" s="53"/>
      <c r="GI323" s="53"/>
      <c r="GJ323" s="53"/>
      <c r="GK323" s="53"/>
      <c r="GL323" s="53"/>
      <c r="GM323" s="53"/>
    </row>
    <row r="324" spans="1:195" ht="11.2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3"/>
      <c r="BS324" s="53"/>
      <c r="BT324" s="53"/>
      <c r="BU324" s="53"/>
      <c r="BV324" s="53"/>
      <c r="BW324" s="53"/>
      <c r="BX324" s="53"/>
      <c r="BY324" s="53"/>
      <c r="BZ324" s="53"/>
      <c r="CA324" s="53"/>
      <c r="CB324" s="53"/>
      <c r="CC324" s="53"/>
      <c r="CD324" s="53"/>
      <c r="CE324" s="53"/>
      <c r="CF324" s="53"/>
      <c r="CG324" s="53"/>
      <c r="CH324" s="53"/>
      <c r="CI324" s="53"/>
      <c r="CJ324" s="53"/>
      <c r="CK324" s="53"/>
      <c r="CL324" s="53"/>
      <c r="CM324" s="53"/>
      <c r="CN324" s="53"/>
      <c r="CO324" s="53"/>
      <c r="CP324" s="53"/>
      <c r="CQ324" s="53"/>
      <c r="CR324" s="53"/>
      <c r="CS324" s="53"/>
      <c r="CT324" s="53"/>
      <c r="CU324" s="53"/>
      <c r="CV324" s="53"/>
      <c r="CW324" s="53"/>
      <c r="CX324" s="53"/>
      <c r="CY324" s="53"/>
      <c r="CZ324" s="53"/>
      <c r="DA324" s="53"/>
      <c r="DB324" s="53"/>
      <c r="DC324" s="53"/>
      <c r="DD324" s="53"/>
      <c r="DE324" s="53"/>
      <c r="DF324" s="53"/>
      <c r="DG324" s="53"/>
      <c r="DH324" s="53"/>
      <c r="DI324" s="53"/>
      <c r="DJ324" s="53"/>
      <c r="DK324" s="53"/>
      <c r="DL324" s="53"/>
      <c r="DM324" s="53"/>
      <c r="DN324" s="53"/>
      <c r="DO324" s="53"/>
      <c r="DP324" s="53"/>
      <c r="DQ324" s="53"/>
      <c r="DR324" s="53"/>
      <c r="DS324" s="53"/>
      <c r="DT324" s="53"/>
      <c r="DU324" s="53"/>
      <c r="DV324" s="53"/>
      <c r="DW324" s="53"/>
      <c r="DX324" s="53"/>
      <c r="DY324" s="53"/>
      <c r="DZ324" s="53"/>
      <c r="EA324" s="53"/>
      <c r="EB324" s="53"/>
      <c r="EC324" s="53"/>
      <c r="ED324" s="53"/>
      <c r="EE324" s="53"/>
      <c r="EF324" s="53"/>
      <c r="EG324" s="53"/>
      <c r="EH324" s="53"/>
      <c r="EI324" s="53"/>
      <c r="EJ324" s="53"/>
      <c r="EK324" s="53"/>
      <c r="EL324" s="53"/>
      <c r="EM324" s="53"/>
      <c r="EN324" s="53"/>
      <c r="EO324" s="53"/>
      <c r="EP324" s="53"/>
      <c r="EQ324" s="53"/>
      <c r="ER324" s="53"/>
      <c r="ES324" s="53"/>
      <c r="ET324" s="53"/>
      <c r="EU324" s="53"/>
      <c r="EV324" s="53"/>
      <c r="EW324" s="53"/>
      <c r="EX324" s="53"/>
      <c r="EY324" s="53"/>
      <c r="EZ324" s="53"/>
      <c r="FA324" s="53"/>
      <c r="FB324" s="53"/>
      <c r="FC324" s="53"/>
      <c r="FD324" s="53"/>
      <c r="FE324" s="53"/>
      <c r="FF324" s="53"/>
      <c r="FG324" s="53"/>
      <c r="FH324" s="53"/>
      <c r="FI324" s="53"/>
      <c r="FJ324" s="53"/>
      <c r="FK324" s="53"/>
      <c r="FL324" s="53"/>
      <c r="FM324" s="53"/>
      <c r="FN324" s="53"/>
      <c r="FO324" s="53"/>
      <c r="FP324" s="53"/>
      <c r="FQ324" s="53"/>
      <c r="FR324" s="53"/>
      <c r="FS324" s="53"/>
      <c r="FT324" s="53"/>
      <c r="FU324" s="53"/>
      <c r="FV324" s="53"/>
      <c r="FW324" s="53"/>
      <c r="FX324" s="53"/>
      <c r="FY324" s="53"/>
      <c r="FZ324" s="53"/>
      <c r="GA324" s="53"/>
      <c r="GB324" s="53"/>
      <c r="GC324" s="53"/>
      <c r="GD324" s="53"/>
      <c r="GE324" s="53"/>
      <c r="GF324" s="53"/>
      <c r="GG324" s="53"/>
      <c r="GH324" s="53"/>
      <c r="GI324" s="53"/>
      <c r="GJ324" s="53"/>
      <c r="GK324" s="53"/>
      <c r="GL324" s="53"/>
      <c r="GM324" s="53"/>
    </row>
    <row r="325" spans="1:195" ht="11.2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3"/>
      <c r="BS325" s="53"/>
      <c r="BT325" s="53"/>
      <c r="BU325" s="53"/>
      <c r="BV325" s="53"/>
      <c r="BW325" s="53"/>
      <c r="BX325" s="53"/>
      <c r="BY325" s="53"/>
      <c r="BZ325" s="53"/>
      <c r="CA325" s="53"/>
      <c r="CB325" s="53"/>
      <c r="CC325" s="53"/>
      <c r="CD325" s="53"/>
      <c r="CE325" s="53"/>
      <c r="CF325" s="53"/>
      <c r="CG325" s="53"/>
      <c r="CH325" s="53"/>
      <c r="CI325" s="53"/>
      <c r="CJ325" s="53"/>
      <c r="CK325" s="53"/>
      <c r="CL325" s="53"/>
      <c r="CM325" s="53"/>
      <c r="CN325" s="53"/>
      <c r="CO325" s="53"/>
      <c r="CP325" s="53"/>
      <c r="CQ325" s="53"/>
      <c r="CR325" s="53"/>
      <c r="CS325" s="53"/>
      <c r="CT325" s="53"/>
      <c r="CU325" s="53"/>
      <c r="CV325" s="53"/>
      <c r="CW325" s="53"/>
      <c r="CX325" s="53"/>
      <c r="CY325" s="53"/>
      <c r="CZ325" s="53"/>
      <c r="DA325" s="53"/>
      <c r="DB325" s="53"/>
      <c r="DC325" s="53"/>
      <c r="DD325" s="53"/>
      <c r="DE325" s="53"/>
      <c r="DF325" s="53"/>
      <c r="DG325" s="53"/>
      <c r="DH325" s="53"/>
      <c r="DI325" s="53"/>
      <c r="DJ325" s="53"/>
      <c r="DK325" s="53"/>
      <c r="DL325" s="53"/>
      <c r="DM325" s="53"/>
      <c r="DN325" s="53"/>
      <c r="DO325" s="53"/>
      <c r="DP325" s="53"/>
      <c r="DQ325" s="53"/>
      <c r="DR325" s="53"/>
      <c r="DS325" s="53"/>
      <c r="DT325" s="53"/>
      <c r="DU325" s="53"/>
      <c r="DV325" s="53"/>
      <c r="DW325" s="53"/>
      <c r="DX325" s="53"/>
      <c r="DY325" s="53"/>
      <c r="DZ325" s="53"/>
      <c r="EA325" s="53"/>
      <c r="EB325" s="53"/>
      <c r="EC325" s="53"/>
      <c r="ED325" s="53"/>
      <c r="EE325" s="53"/>
      <c r="EF325" s="53"/>
      <c r="EG325" s="53"/>
      <c r="EH325" s="53"/>
      <c r="EI325" s="53"/>
      <c r="EJ325" s="53"/>
      <c r="EK325" s="53"/>
      <c r="EL325" s="53"/>
      <c r="EM325" s="53"/>
      <c r="EN325" s="53"/>
      <c r="EO325" s="53"/>
      <c r="EP325" s="53"/>
      <c r="EQ325" s="53"/>
      <c r="ER325" s="53"/>
      <c r="ES325" s="53"/>
      <c r="ET325" s="53"/>
      <c r="EU325" s="53"/>
      <c r="EV325" s="53"/>
      <c r="EW325" s="53"/>
      <c r="EX325" s="53"/>
      <c r="EY325" s="53"/>
      <c r="EZ325" s="53"/>
      <c r="FA325" s="53"/>
      <c r="FB325" s="53"/>
      <c r="FC325" s="53"/>
      <c r="FD325" s="53"/>
      <c r="FE325" s="53"/>
      <c r="FF325" s="53"/>
      <c r="FG325" s="53"/>
      <c r="FH325" s="53"/>
      <c r="FI325" s="53"/>
      <c r="FJ325" s="53"/>
      <c r="FK325" s="53"/>
      <c r="FL325" s="53"/>
      <c r="FM325" s="53"/>
      <c r="FN325" s="53"/>
      <c r="FO325" s="53"/>
      <c r="FP325" s="53"/>
      <c r="FQ325" s="53"/>
      <c r="FR325" s="53"/>
      <c r="FS325" s="53"/>
      <c r="FT325" s="53"/>
      <c r="FU325" s="53"/>
      <c r="FV325" s="53"/>
      <c r="FW325" s="53"/>
      <c r="FX325" s="53"/>
      <c r="FY325" s="53"/>
      <c r="FZ325" s="53"/>
      <c r="GA325" s="53"/>
      <c r="GB325" s="53"/>
      <c r="GC325" s="53"/>
      <c r="GD325" s="53"/>
      <c r="GE325" s="53"/>
      <c r="GF325" s="53"/>
      <c r="GG325" s="53"/>
      <c r="GH325" s="53"/>
      <c r="GI325" s="53"/>
      <c r="GJ325" s="53"/>
      <c r="GK325" s="53"/>
      <c r="GL325" s="53"/>
      <c r="GM325" s="53"/>
    </row>
    <row r="326" spans="1:195" ht="11.2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3"/>
      <c r="BS326" s="53"/>
      <c r="BT326" s="53"/>
      <c r="BU326" s="53"/>
      <c r="BV326" s="53"/>
      <c r="BW326" s="53"/>
      <c r="BX326" s="53"/>
      <c r="BY326" s="53"/>
      <c r="BZ326" s="53"/>
      <c r="CA326" s="53"/>
      <c r="CB326" s="53"/>
      <c r="CC326" s="53"/>
      <c r="CD326" s="53"/>
      <c r="CE326" s="53"/>
      <c r="CF326" s="53"/>
      <c r="CG326" s="53"/>
      <c r="CH326" s="53"/>
      <c r="CI326" s="53"/>
      <c r="CJ326" s="53"/>
      <c r="CK326" s="53"/>
      <c r="CL326" s="53"/>
      <c r="CM326" s="53"/>
      <c r="CN326" s="53"/>
      <c r="CO326" s="53"/>
      <c r="CP326" s="53"/>
      <c r="CQ326" s="53"/>
      <c r="CR326" s="53"/>
      <c r="CS326" s="53"/>
      <c r="CT326" s="53"/>
      <c r="CU326" s="53"/>
      <c r="CV326" s="53"/>
      <c r="CW326" s="53"/>
      <c r="CX326" s="53"/>
      <c r="CY326" s="53"/>
      <c r="CZ326" s="53"/>
      <c r="DA326" s="53"/>
      <c r="DB326" s="53"/>
      <c r="DC326" s="53"/>
      <c r="DD326" s="53"/>
      <c r="DE326" s="53"/>
      <c r="DF326" s="53"/>
      <c r="DG326" s="53"/>
      <c r="DH326" s="53"/>
      <c r="DI326" s="53"/>
      <c r="DJ326" s="53"/>
      <c r="DK326" s="53"/>
      <c r="DL326" s="53"/>
      <c r="DM326" s="53"/>
      <c r="DN326" s="53"/>
      <c r="DO326" s="53"/>
      <c r="DP326" s="53"/>
      <c r="DQ326" s="53"/>
      <c r="DR326" s="53"/>
      <c r="DS326" s="53"/>
      <c r="DT326" s="53"/>
      <c r="DU326" s="53"/>
      <c r="DV326" s="53"/>
      <c r="DW326" s="53"/>
      <c r="DX326" s="53"/>
      <c r="DY326" s="53"/>
      <c r="DZ326" s="53"/>
      <c r="EA326" s="53"/>
      <c r="EB326" s="53"/>
      <c r="EC326" s="53"/>
      <c r="ED326" s="53"/>
      <c r="EE326" s="53"/>
      <c r="EF326" s="53"/>
      <c r="EG326" s="53"/>
      <c r="EH326" s="53"/>
      <c r="EI326" s="53"/>
      <c r="EJ326" s="53"/>
      <c r="EK326" s="53"/>
      <c r="EL326" s="53"/>
      <c r="EM326" s="53"/>
      <c r="EN326" s="53"/>
      <c r="EO326" s="53"/>
      <c r="EP326" s="53"/>
      <c r="EQ326" s="53"/>
      <c r="ER326" s="53"/>
      <c r="ES326" s="53"/>
      <c r="ET326" s="53"/>
      <c r="EU326" s="53"/>
      <c r="EV326" s="53"/>
      <c r="EW326" s="53"/>
      <c r="EX326" s="53"/>
      <c r="EY326" s="53"/>
      <c r="EZ326" s="53"/>
      <c r="FA326" s="53"/>
      <c r="FB326" s="53"/>
      <c r="FC326" s="53"/>
      <c r="FD326" s="53"/>
      <c r="FE326" s="53"/>
      <c r="FF326" s="53"/>
      <c r="FG326" s="53"/>
      <c r="FH326" s="53"/>
      <c r="FI326" s="53"/>
      <c r="FJ326" s="53"/>
      <c r="FK326" s="53"/>
      <c r="FL326" s="53"/>
      <c r="FM326" s="53"/>
      <c r="FN326" s="53"/>
      <c r="FO326" s="53"/>
      <c r="FP326" s="53"/>
      <c r="FQ326" s="53"/>
      <c r="FR326" s="53"/>
      <c r="FS326" s="53"/>
      <c r="FT326" s="53"/>
      <c r="FU326" s="53"/>
      <c r="FV326" s="53"/>
      <c r="FW326" s="53"/>
      <c r="FX326" s="53"/>
      <c r="FY326" s="53"/>
      <c r="FZ326" s="53"/>
      <c r="GA326" s="53"/>
      <c r="GB326" s="53"/>
      <c r="GC326" s="53"/>
      <c r="GD326" s="53"/>
      <c r="GE326" s="53"/>
      <c r="GF326" s="53"/>
      <c r="GG326" s="53"/>
      <c r="GH326" s="53"/>
      <c r="GI326" s="53"/>
      <c r="GJ326" s="53"/>
      <c r="GK326" s="53"/>
      <c r="GL326" s="53"/>
      <c r="GM326" s="53"/>
    </row>
    <row r="327" spans="1:195" ht="11.2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3"/>
      <c r="BS327" s="53"/>
      <c r="BT327" s="53"/>
      <c r="BU327" s="53"/>
      <c r="BV327" s="53"/>
      <c r="BW327" s="53"/>
      <c r="BX327" s="53"/>
      <c r="BY327" s="53"/>
      <c r="BZ327" s="53"/>
      <c r="CA327" s="53"/>
      <c r="CB327" s="53"/>
      <c r="CC327" s="53"/>
      <c r="CD327" s="53"/>
      <c r="CE327" s="53"/>
      <c r="CF327" s="53"/>
      <c r="CG327" s="53"/>
      <c r="CH327" s="53"/>
      <c r="CI327" s="53"/>
      <c r="CJ327" s="53"/>
      <c r="CK327" s="53"/>
      <c r="CL327" s="53"/>
      <c r="CM327" s="53"/>
      <c r="CN327" s="53"/>
      <c r="CO327" s="53"/>
      <c r="CP327" s="53"/>
      <c r="CQ327" s="53"/>
      <c r="CR327" s="53"/>
      <c r="CS327" s="53"/>
      <c r="CT327" s="53"/>
      <c r="CU327" s="53"/>
      <c r="CV327" s="53"/>
      <c r="CW327" s="53"/>
      <c r="CX327" s="53"/>
      <c r="CY327" s="53"/>
      <c r="CZ327" s="53"/>
      <c r="DA327" s="53"/>
      <c r="DB327" s="53"/>
      <c r="DC327" s="53"/>
      <c r="DD327" s="53"/>
      <c r="DE327" s="53"/>
      <c r="DF327" s="53"/>
      <c r="DG327" s="53"/>
      <c r="DH327" s="53"/>
      <c r="DI327" s="53"/>
      <c r="DJ327" s="53"/>
      <c r="DK327" s="53"/>
      <c r="DL327" s="53"/>
      <c r="DM327" s="53"/>
      <c r="DN327" s="53"/>
      <c r="DO327" s="53"/>
      <c r="DP327" s="53"/>
      <c r="DQ327" s="53"/>
      <c r="DR327" s="53"/>
      <c r="DS327" s="53"/>
      <c r="DT327" s="53"/>
      <c r="DU327" s="53"/>
      <c r="DV327" s="53"/>
      <c r="DW327" s="53"/>
      <c r="DX327" s="53"/>
      <c r="DY327" s="53"/>
      <c r="DZ327" s="53"/>
      <c r="EA327" s="53"/>
      <c r="EB327" s="53"/>
      <c r="EC327" s="53"/>
      <c r="ED327" s="53"/>
      <c r="EE327" s="53"/>
      <c r="EF327" s="53"/>
      <c r="EG327" s="53"/>
      <c r="EH327" s="53"/>
      <c r="EI327" s="53"/>
      <c r="EJ327" s="53"/>
      <c r="EK327" s="53"/>
      <c r="EL327" s="53"/>
      <c r="EM327" s="53"/>
      <c r="EN327" s="53"/>
      <c r="EO327" s="53"/>
      <c r="EP327" s="53"/>
      <c r="EQ327" s="53"/>
      <c r="ER327" s="53"/>
      <c r="ES327" s="53"/>
      <c r="ET327" s="53"/>
      <c r="EU327" s="53"/>
      <c r="EV327" s="53"/>
      <c r="EW327" s="53"/>
      <c r="EX327" s="53"/>
      <c r="EY327" s="53"/>
      <c r="EZ327" s="53"/>
      <c r="FA327" s="53"/>
      <c r="FB327" s="53"/>
      <c r="FC327" s="53"/>
      <c r="FD327" s="53"/>
      <c r="FE327" s="53"/>
      <c r="FF327" s="53"/>
      <c r="FG327" s="53"/>
      <c r="FH327" s="53"/>
      <c r="FI327" s="53"/>
      <c r="FJ327" s="53"/>
      <c r="FK327" s="53"/>
      <c r="FL327" s="53"/>
      <c r="FM327" s="53"/>
      <c r="FN327" s="53"/>
      <c r="FO327" s="53"/>
      <c r="FP327" s="53"/>
      <c r="FQ327" s="53"/>
      <c r="FR327" s="53"/>
      <c r="FS327" s="53"/>
      <c r="FT327" s="53"/>
      <c r="FU327" s="53"/>
      <c r="FV327" s="53"/>
      <c r="FW327" s="53"/>
      <c r="FX327" s="53"/>
      <c r="FY327" s="53"/>
      <c r="FZ327" s="53"/>
      <c r="GA327" s="53"/>
      <c r="GB327" s="53"/>
      <c r="GC327" s="53"/>
      <c r="GD327" s="53"/>
      <c r="GE327" s="53"/>
      <c r="GF327" s="53"/>
      <c r="GG327" s="53"/>
      <c r="GH327" s="53"/>
      <c r="GI327" s="53"/>
      <c r="GJ327" s="53"/>
      <c r="GK327" s="53"/>
      <c r="GL327" s="53"/>
      <c r="GM327" s="53"/>
    </row>
    <row r="328" spans="1:195" ht="11.2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/>
      <c r="BT328" s="53"/>
      <c r="BU328" s="53"/>
      <c r="BV328" s="53"/>
      <c r="BW328" s="53"/>
      <c r="BX328" s="53"/>
      <c r="BY328" s="53"/>
      <c r="BZ328" s="53"/>
      <c r="CA328" s="53"/>
      <c r="CB328" s="53"/>
      <c r="CC328" s="53"/>
      <c r="CD328" s="53"/>
      <c r="CE328" s="53"/>
      <c r="CF328" s="53"/>
      <c r="CG328" s="53"/>
      <c r="CH328" s="53"/>
      <c r="CI328" s="53"/>
      <c r="CJ328" s="53"/>
      <c r="CK328" s="53"/>
      <c r="CL328" s="53"/>
      <c r="CM328" s="53"/>
      <c r="CN328" s="53"/>
      <c r="CO328" s="53"/>
      <c r="CP328" s="53"/>
      <c r="CQ328" s="53"/>
      <c r="CR328" s="53"/>
      <c r="CS328" s="53"/>
      <c r="CT328" s="53"/>
      <c r="CU328" s="53"/>
      <c r="CV328" s="53"/>
      <c r="CW328" s="53"/>
      <c r="CX328" s="53"/>
      <c r="CY328" s="53"/>
      <c r="CZ328" s="53"/>
      <c r="DA328" s="53"/>
      <c r="DB328" s="53"/>
      <c r="DC328" s="53"/>
      <c r="DD328" s="53"/>
      <c r="DE328" s="53"/>
      <c r="DF328" s="53"/>
      <c r="DG328" s="53"/>
      <c r="DH328" s="53"/>
      <c r="DI328" s="53"/>
      <c r="DJ328" s="53"/>
      <c r="DK328" s="53"/>
      <c r="DL328" s="53"/>
      <c r="DM328" s="53"/>
      <c r="DN328" s="53"/>
      <c r="DO328" s="53"/>
      <c r="DP328" s="53"/>
      <c r="DQ328" s="53"/>
      <c r="DR328" s="53"/>
      <c r="DS328" s="53"/>
      <c r="DT328" s="53"/>
      <c r="DU328" s="53"/>
      <c r="DV328" s="53"/>
      <c r="DW328" s="53"/>
      <c r="DX328" s="53"/>
      <c r="DY328" s="53"/>
      <c r="DZ328" s="53"/>
      <c r="EA328" s="53"/>
      <c r="EB328" s="53"/>
      <c r="EC328" s="53"/>
      <c r="ED328" s="53"/>
      <c r="EE328" s="53"/>
      <c r="EF328" s="53"/>
      <c r="EG328" s="53"/>
      <c r="EH328" s="53"/>
      <c r="EI328" s="53"/>
      <c r="EJ328" s="53"/>
      <c r="EK328" s="53"/>
      <c r="EL328" s="53"/>
      <c r="EM328" s="53"/>
      <c r="EN328" s="53"/>
      <c r="EO328" s="53"/>
      <c r="EP328" s="53"/>
      <c r="EQ328" s="53"/>
      <c r="ER328" s="53"/>
      <c r="ES328" s="53"/>
      <c r="ET328" s="53"/>
      <c r="EU328" s="53"/>
      <c r="EV328" s="53"/>
      <c r="EW328" s="53"/>
      <c r="EX328" s="53"/>
      <c r="EY328" s="53"/>
      <c r="EZ328" s="53"/>
      <c r="FA328" s="53"/>
      <c r="FB328" s="53"/>
      <c r="FC328" s="53"/>
      <c r="FD328" s="53"/>
      <c r="FE328" s="53"/>
      <c r="FF328" s="53"/>
      <c r="FG328" s="53"/>
      <c r="FH328" s="53"/>
      <c r="FI328" s="53"/>
      <c r="FJ328" s="53"/>
      <c r="FK328" s="53"/>
      <c r="FL328" s="53"/>
      <c r="FM328" s="53"/>
      <c r="FN328" s="53"/>
      <c r="FO328" s="53"/>
      <c r="FP328" s="53"/>
      <c r="FQ328" s="53"/>
      <c r="FR328" s="53"/>
      <c r="FS328" s="53"/>
      <c r="FT328" s="53"/>
      <c r="FU328" s="53"/>
      <c r="FV328" s="53"/>
      <c r="FW328" s="53"/>
      <c r="FX328" s="53"/>
      <c r="FY328" s="53"/>
      <c r="FZ328" s="53"/>
      <c r="GA328" s="53"/>
      <c r="GB328" s="53"/>
      <c r="GC328" s="53"/>
      <c r="GD328" s="53"/>
      <c r="GE328" s="53"/>
      <c r="GF328" s="53"/>
      <c r="GG328" s="53"/>
      <c r="GH328" s="53"/>
      <c r="GI328" s="53"/>
      <c r="GJ328" s="53"/>
      <c r="GK328" s="53"/>
      <c r="GL328" s="53"/>
      <c r="GM328" s="53"/>
    </row>
    <row r="329" spans="1:195" ht="11.2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53"/>
      <c r="BU329" s="53"/>
      <c r="BV329" s="53"/>
      <c r="BW329" s="53"/>
      <c r="BX329" s="53"/>
      <c r="BY329" s="53"/>
      <c r="BZ329" s="53"/>
      <c r="CA329" s="53"/>
      <c r="CB329" s="53"/>
      <c r="CC329" s="53"/>
      <c r="CD329" s="53"/>
      <c r="CE329" s="53"/>
      <c r="CF329" s="53"/>
      <c r="CG329" s="53"/>
      <c r="CH329" s="53"/>
      <c r="CI329" s="53"/>
      <c r="CJ329" s="53"/>
      <c r="CK329" s="53"/>
      <c r="CL329" s="53"/>
      <c r="CM329" s="53"/>
      <c r="CN329" s="53"/>
      <c r="CO329" s="53"/>
      <c r="CP329" s="53"/>
      <c r="CQ329" s="53"/>
      <c r="CR329" s="53"/>
      <c r="CS329" s="53"/>
      <c r="CT329" s="53"/>
      <c r="CU329" s="53"/>
      <c r="CV329" s="53"/>
      <c r="CW329" s="53"/>
      <c r="CX329" s="53"/>
      <c r="CY329" s="53"/>
      <c r="CZ329" s="53"/>
      <c r="DA329" s="53"/>
      <c r="DB329" s="53"/>
      <c r="DC329" s="53"/>
      <c r="DD329" s="53"/>
      <c r="DE329" s="53"/>
      <c r="DF329" s="53"/>
      <c r="DG329" s="53"/>
      <c r="DH329" s="53"/>
      <c r="DI329" s="53"/>
      <c r="DJ329" s="53"/>
      <c r="DK329" s="53"/>
      <c r="DL329" s="53"/>
      <c r="DM329" s="53"/>
      <c r="DN329" s="53"/>
      <c r="DO329" s="53"/>
      <c r="DP329" s="53"/>
      <c r="DQ329" s="53"/>
      <c r="DR329" s="53"/>
      <c r="DS329" s="53"/>
      <c r="DT329" s="53"/>
      <c r="DU329" s="53"/>
      <c r="DV329" s="53"/>
      <c r="DW329" s="53"/>
      <c r="DX329" s="53"/>
      <c r="DY329" s="53"/>
      <c r="DZ329" s="53"/>
      <c r="EA329" s="53"/>
      <c r="EB329" s="53"/>
      <c r="EC329" s="53"/>
      <c r="ED329" s="53"/>
      <c r="EE329" s="53"/>
      <c r="EF329" s="53"/>
      <c r="EG329" s="53"/>
      <c r="EH329" s="53"/>
      <c r="EI329" s="53"/>
      <c r="EJ329" s="53"/>
      <c r="EK329" s="53"/>
      <c r="EL329" s="53"/>
      <c r="EM329" s="53"/>
      <c r="EN329" s="53"/>
      <c r="EO329" s="53"/>
      <c r="EP329" s="53"/>
      <c r="EQ329" s="53"/>
      <c r="ER329" s="53"/>
      <c r="ES329" s="53"/>
      <c r="ET329" s="53"/>
      <c r="EU329" s="53"/>
      <c r="EV329" s="53"/>
      <c r="EW329" s="53"/>
      <c r="EX329" s="53"/>
      <c r="EY329" s="53"/>
      <c r="EZ329" s="53"/>
      <c r="FA329" s="53"/>
      <c r="FB329" s="53"/>
      <c r="FC329" s="53"/>
      <c r="FD329" s="53"/>
      <c r="FE329" s="53"/>
      <c r="FF329" s="53"/>
      <c r="FG329" s="53"/>
      <c r="FH329" s="53"/>
      <c r="FI329" s="53"/>
      <c r="FJ329" s="53"/>
      <c r="FK329" s="53"/>
      <c r="FL329" s="53"/>
      <c r="FM329" s="53"/>
      <c r="FN329" s="53"/>
      <c r="FO329" s="53"/>
      <c r="FP329" s="53"/>
      <c r="FQ329" s="53"/>
      <c r="FR329" s="53"/>
      <c r="FS329" s="53"/>
      <c r="FT329" s="53"/>
      <c r="FU329" s="53"/>
      <c r="FV329" s="53"/>
      <c r="FW329" s="53"/>
      <c r="FX329" s="53"/>
      <c r="FY329" s="53"/>
      <c r="FZ329" s="53"/>
      <c r="GA329" s="53"/>
      <c r="GB329" s="53"/>
      <c r="GC329" s="53"/>
      <c r="GD329" s="53"/>
      <c r="GE329" s="53"/>
      <c r="GF329" s="53"/>
      <c r="GG329" s="53"/>
      <c r="GH329" s="53"/>
      <c r="GI329" s="53"/>
      <c r="GJ329" s="53"/>
      <c r="GK329" s="53"/>
      <c r="GL329" s="53"/>
      <c r="GM329" s="53"/>
    </row>
    <row r="330" spans="1:195" ht="11.2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53"/>
      <c r="BU330" s="53"/>
      <c r="BV330" s="53"/>
      <c r="BW330" s="53"/>
      <c r="BX330" s="53"/>
      <c r="BY330" s="53"/>
      <c r="BZ330" s="53"/>
      <c r="CA330" s="53"/>
      <c r="CB330" s="53"/>
      <c r="CC330" s="53"/>
      <c r="CD330" s="53"/>
      <c r="CE330" s="53"/>
      <c r="CF330" s="53"/>
      <c r="CG330" s="53"/>
      <c r="CH330" s="53"/>
      <c r="CI330" s="53"/>
      <c r="CJ330" s="53"/>
      <c r="CK330" s="53"/>
      <c r="CL330" s="53"/>
      <c r="CM330" s="53"/>
      <c r="CN330" s="53"/>
      <c r="CO330" s="53"/>
      <c r="CP330" s="53"/>
      <c r="CQ330" s="53"/>
      <c r="CR330" s="53"/>
      <c r="CS330" s="53"/>
      <c r="CT330" s="53"/>
      <c r="CU330" s="53"/>
      <c r="CV330" s="53"/>
      <c r="CW330" s="53"/>
      <c r="CX330" s="53"/>
      <c r="CY330" s="53"/>
      <c r="CZ330" s="53"/>
      <c r="DA330" s="53"/>
      <c r="DB330" s="53"/>
      <c r="DC330" s="53"/>
      <c r="DD330" s="53"/>
      <c r="DE330" s="53"/>
      <c r="DF330" s="53"/>
      <c r="DG330" s="53"/>
      <c r="DH330" s="53"/>
      <c r="DI330" s="53"/>
      <c r="DJ330" s="53"/>
      <c r="DK330" s="53"/>
      <c r="DL330" s="53"/>
      <c r="DM330" s="53"/>
      <c r="DN330" s="53"/>
      <c r="DO330" s="53"/>
      <c r="DP330" s="53"/>
      <c r="DQ330" s="53"/>
      <c r="DR330" s="53"/>
      <c r="DS330" s="53"/>
      <c r="DT330" s="53"/>
      <c r="DU330" s="53"/>
      <c r="DV330" s="53"/>
      <c r="DW330" s="53"/>
      <c r="DX330" s="53"/>
      <c r="DY330" s="53"/>
      <c r="DZ330" s="53"/>
      <c r="EA330" s="53"/>
      <c r="EB330" s="53"/>
      <c r="EC330" s="53"/>
      <c r="ED330" s="53"/>
      <c r="EE330" s="53"/>
      <c r="EF330" s="53"/>
      <c r="EG330" s="53"/>
      <c r="EH330" s="53"/>
      <c r="EI330" s="53"/>
      <c r="EJ330" s="53"/>
      <c r="EK330" s="53"/>
      <c r="EL330" s="53"/>
      <c r="EM330" s="53"/>
      <c r="EN330" s="53"/>
      <c r="EO330" s="53"/>
      <c r="EP330" s="53"/>
      <c r="EQ330" s="53"/>
      <c r="ER330" s="53"/>
      <c r="ES330" s="53"/>
      <c r="ET330" s="53"/>
      <c r="EU330" s="53"/>
      <c r="EV330" s="53"/>
      <c r="EW330" s="53"/>
      <c r="EX330" s="53"/>
      <c r="EY330" s="53"/>
      <c r="EZ330" s="53"/>
      <c r="FA330" s="53"/>
      <c r="FB330" s="53"/>
      <c r="FC330" s="53"/>
      <c r="FD330" s="53"/>
      <c r="FE330" s="53"/>
      <c r="FF330" s="53"/>
      <c r="FG330" s="53"/>
      <c r="FH330" s="53"/>
      <c r="FI330" s="53"/>
      <c r="FJ330" s="53"/>
      <c r="FK330" s="53"/>
      <c r="FL330" s="53"/>
      <c r="FM330" s="53"/>
      <c r="FN330" s="53"/>
      <c r="FO330" s="53"/>
      <c r="FP330" s="53"/>
      <c r="FQ330" s="53"/>
      <c r="FR330" s="53"/>
      <c r="FS330" s="53"/>
      <c r="FT330" s="53"/>
      <c r="FU330" s="53"/>
      <c r="FV330" s="53"/>
      <c r="FW330" s="53"/>
      <c r="FX330" s="53"/>
      <c r="FY330" s="53"/>
      <c r="FZ330" s="53"/>
      <c r="GA330" s="53"/>
      <c r="GB330" s="53"/>
      <c r="GC330" s="53"/>
      <c r="GD330" s="53"/>
      <c r="GE330" s="53"/>
      <c r="GF330" s="53"/>
      <c r="GG330" s="53"/>
      <c r="GH330" s="53"/>
      <c r="GI330" s="53"/>
      <c r="GJ330" s="53"/>
      <c r="GK330" s="53"/>
      <c r="GL330" s="53"/>
      <c r="GM330" s="53"/>
    </row>
    <row r="331" spans="1:195" ht="11.2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3"/>
      <c r="BS331" s="53"/>
      <c r="BT331" s="53"/>
      <c r="BU331" s="53"/>
      <c r="BV331" s="53"/>
      <c r="BW331" s="53"/>
      <c r="BX331" s="53"/>
      <c r="BY331" s="53"/>
      <c r="BZ331" s="53"/>
      <c r="CA331" s="53"/>
      <c r="CB331" s="53"/>
      <c r="CC331" s="53"/>
      <c r="CD331" s="53"/>
      <c r="CE331" s="53"/>
      <c r="CF331" s="53"/>
      <c r="CG331" s="53"/>
      <c r="CH331" s="53"/>
      <c r="CI331" s="53"/>
      <c r="CJ331" s="53"/>
      <c r="CK331" s="53"/>
      <c r="CL331" s="53"/>
      <c r="CM331" s="53"/>
      <c r="CN331" s="53"/>
      <c r="CO331" s="53"/>
      <c r="CP331" s="53"/>
      <c r="CQ331" s="53"/>
      <c r="CR331" s="53"/>
      <c r="CS331" s="53"/>
      <c r="CT331" s="53"/>
      <c r="CU331" s="53"/>
      <c r="CV331" s="53"/>
      <c r="CW331" s="53"/>
      <c r="CX331" s="53"/>
      <c r="CY331" s="53"/>
      <c r="CZ331" s="53"/>
      <c r="DA331" s="53"/>
      <c r="DB331" s="53"/>
      <c r="DC331" s="53"/>
      <c r="DD331" s="53"/>
      <c r="DE331" s="53"/>
      <c r="DF331" s="53"/>
      <c r="DG331" s="53"/>
      <c r="DH331" s="53"/>
      <c r="DI331" s="53"/>
      <c r="DJ331" s="53"/>
      <c r="DK331" s="53"/>
      <c r="DL331" s="53"/>
      <c r="DM331" s="53"/>
      <c r="DN331" s="53"/>
      <c r="DO331" s="53"/>
      <c r="DP331" s="53"/>
      <c r="DQ331" s="53"/>
      <c r="DR331" s="53"/>
      <c r="DS331" s="53"/>
      <c r="DT331" s="53"/>
      <c r="DU331" s="53"/>
      <c r="DV331" s="53"/>
      <c r="DW331" s="53"/>
      <c r="DX331" s="53"/>
      <c r="DY331" s="53"/>
      <c r="DZ331" s="53"/>
      <c r="EA331" s="53"/>
      <c r="EB331" s="53"/>
      <c r="EC331" s="53"/>
      <c r="ED331" s="53"/>
      <c r="EE331" s="53"/>
      <c r="EF331" s="53"/>
      <c r="EG331" s="53"/>
      <c r="EH331" s="53"/>
      <c r="EI331" s="53"/>
      <c r="EJ331" s="53"/>
      <c r="EK331" s="53"/>
      <c r="EL331" s="53"/>
      <c r="EM331" s="53"/>
      <c r="EN331" s="53"/>
      <c r="EO331" s="53"/>
      <c r="EP331" s="53"/>
      <c r="EQ331" s="53"/>
      <c r="ER331" s="53"/>
      <c r="ES331" s="53"/>
      <c r="ET331" s="53"/>
      <c r="EU331" s="53"/>
      <c r="EV331" s="53"/>
      <c r="EW331" s="53"/>
      <c r="EX331" s="53"/>
      <c r="EY331" s="53"/>
      <c r="EZ331" s="53"/>
      <c r="FA331" s="53"/>
      <c r="FB331" s="53"/>
      <c r="FC331" s="53"/>
      <c r="FD331" s="53"/>
      <c r="FE331" s="53"/>
      <c r="FF331" s="53"/>
      <c r="FG331" s="53"/>
      <c r="FH331" s="53"/>
      <c r="FI331" s="53"/>
      <c r="FJ331" s="53"/>
      <c r="FK331" s="53"/>
      <c r="FL331" s="53"/>
      <c r="FM331" s="53"/>
      <c r="FN331" s="53"/>
      <c r="FO331" s="53"/>
      <c r="FP331" s="53"/>
      <c r="FQ331" s="53"/>
      <c r="FR331" s="53"/>
      <c r="FS331" s="53"/>
      <c r="FT331" s="53"/>
      <c r="FU331" s="53"/>
      <c r="FV331" s="53"/>
      <c r="FW331" s="53"/>
      <c r="FX331" s="53"/>
      <c r="FY331" s="53"/>
      <c r="FZ331" s="53"/>
      <c r="GA331" s="53"/>
      <c r="GB331" s="53"/>
      <c r="GC331" s="53"/>
      <c r="GD331" s="53"/>
      <c r="GE331" s="53"/>
      <c r="GF331" s="53"/>
      <c r="GG331" s="53"/>
      <c r="GH331" s="53"/>
      <c r="GI331" s="53"/>
      <c r="GJ331" s="53"/>
      <c r="GK331" s="53"/>
      <c r="GL331" s="53"/>
      <c r="GM331" s="53"/>
    </row>
    <row r="332" spans="1:195" ht="11.2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3"/>
      <c r="BS332" s="53"/>
      <c r="BT332" s="53"/>
      <c r="BU332" s="53"/>
      <c r="BV332" s="53"/>
      <c r="BW332" s="53"/>
      <c r="BX332" s="53"/>
      <c r="BY332" s="53"/>
      <c r="BZ332" s="53"/>
      <c r="CA332" s="53"/>
      <c r="CB332" s="53"/>
      <c r="CC332" s="53"/>
      <c r="CD332" s="53"/>
      <c r="CE332" s="53"/>
      <c r="CF332" s="53"/>
      <c r="CG332" s="53"/>
      <c r="CH332" s="53"/>
      <c r="CI332" s="53"/>
      <c r="CJ332" s="53"/>
      <c r="CK332" s="53"/>
      <c r="CL332" s="53"/>
      <c r="CM332" s="53"/>
      <c r="CN332" s="53"/>
      <c r="CO332" s="53"/>
      <c r="CP332" s="53"/>
      <c r="CQ332" s="53"/>
      <c r="CR332" s="53"/>
      <c r="CS332" s="53"/>
      <c r="CT332" s="53"/>
      <c r="CU332" s="53"/>
      <c r="CV332" s="53"/>
      <c r="CW332" s="53"/>
      <c r="CX332" s="53"/>
      <c r="CY332" s="53"/>
      <c r="CZ332" s="53"/>
      <c r="DA332" s="53"/>
      <c r="DB332" s="53"/>
      <c r="DC332" s="53"/>
      <c r="DD332" s="53"/>
      <c r="DE332" s="53"/>
      <c r="DF332" s="53"/>
      <c r="DG332" s="53"/>
      <c r="DH332" s="53"/>
      <c r="DI332" s="53"/>
      <c r="DJ332" s="53"/>
      <c r="DK332" s="53"/>
      <c r="DL332" s="53"/>
      <c r="DM332" s="53"/>
      <c r="DN332" s="53"/>
      <c r="DO332" s="53"/>
      <c r="DP332" s="53"/>
      <c r="DQ332" s="53"/>
      <c r="DR332" s="53"/>
      <c r="DS332" s="53"/>
      <c r="DT332" s="53"/>
      <c r="DU332" s="53"/>
      <c r="DV332" s="53"/>
      <c r="DW332" s="53"/>
      <c r="DX332" s="53"/>
      <c r="DY332" s="53"/>
      <c r="DZ332" s="53"/>
      <c r="EA332" s="53"/>
      <c r="EB332" s="53"/>
      <c r="EC332" s="53"/>
      <c r="ED332" s="53"/>
      <c r="EE332" s="53"/>
      <c r="EF332" s="53"/>
      <c r="EG332" s="53"/>
      <c r="EH332" s="53"/>
      <c r="EI332" s="53"/>
      <c r="EJ332" s="53"/>
      <c r="EK332" s="53"/>
      <c r="EL332" s="53"/>
      <c r="EM332" s="53"/>
      <c r="EN332" s="53"/>
      <c r="EO332" s="53"/>
      <c r="EP332" s="53"/>
      <c r="EQ332" s="53"/>
      <c r="ER332" s="53"/>
      <c r="ES332" s="53"/>
      <c r="ET332" s="53"/>
      <c r="EU332" s="53"/>
      <c r="EV332" s="53"/>
      <c r="EW332" s="53"/>
      <c r="EX332" s="53"/>
      <c r="EY332" s="53"/>
      <c r="EZ332" s="53"/>
      <c r="FA332" s="53"/>
      <c r="FB332" s="53"/>
      <c r="FC332" s="53"/>
      <c r="FD332" s="53"/>
      <c r="FE332" s="53"/>
      <c r="FF332" s="53"/>
      <c r="FG332" s="53"/>
      <c r="FH332" s="53"/>
      <c r="FI332" s="53"/>
      <c r="FJ332" s="53"/>
      <c r="FK332" s="53"/>
      <c r="FL332" s="53"/>
      <c r="FM332" s="53"/>
      <c r="FN332" s="53"/>
      <c r="FO332" s="53"/>
      <c r="FP332" s="53"/>
      <c r="FQ332" s="53"/>
      <c r="FR332" s="53"/>
      <c r="FS332" s="53"/>
      <c r="FT332" s="53"/>
      <c r="FU332" s="53"/>
      <c r="FV332" s="53"/>
      <c r="FW332" s="53"/>
      <c r="FX332" s="53"/>
      <c r="FY332" s="53"/>
      <c r="FZ332" s="53"/>
      <c r="GA332" s="53"/>
      <c r="GB332" s="53"/>
      <c r="GC332" s="53"/>
      <c r="GD332" s="53"/>
      <c r="GE332" s="53"/>
      <c r="GF332" s="53"/>
      <c r="GG332" s="53"/>
      <c r="GH332" s="53"/>
      <c r="GI332" s="53"/>
      <c r="GJ332" s="53"/>
      <c r="GK332" s="53"/>
      <c r="GL332" s="53"/>
      <c r="GM332" s="53"/>
    </row>
    <row r="333" spans="1:195" ht="11.2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3"/>
      <c r="BW333" s="53"/>
      <c r="BX333" s="53"/>
      <c r="BY333" s="53"/>
      <c r="BZ333" s="53"/>
      <c r="CA333" s="53"/>
      <c r="CB333" s="53"/>
      <c r="CC333" s="53"/>
      <c r="CD333" s="53"/>
      <c r="CE333" s="53"/>
      <c r="CF333" s="53"/>
      <c r="CG333" s="53"/>
      <c r="CH333" s="53"/>
      <c r="CI333" s="53"/>
      <c r="CJ333" s="53"/>
      <c r="CK333" s="53"/>
      <c r="CL333" s="53"/>
      <c r="CM333" s="53"/>
      <c r="CN333" s="53"/>
      <c r="CO333" s="53"/>
      <c r="CP333" s="53"/>
      <c r="CQ333" s="53"/>
      <c r="CR333" s="53"/>
      <c r="CS333" s="53"/>
      <c r="CT333" s="53"/>
      <c r="CU333" s="53"/>
      <c r="CV333" s="53"/>
      <c r="CW333" s="53"/>
      <c r="CX333" s="53"/>
      <c r="CY333" s="53"/>
      <c r="CZ333" s="53"/>
      <c r="DA333" s="53"/>
      <c r="DB333" s="53"/>
      <c r="DC333" s="53"/>
      <c r="DD333" s="53"/>
      <c r="DE333" s="53"/>
      <c r="DF333" s="53"/>
      <c r="DG333" s="53"/>
      <c r="DH333" s="53"/>
      <c r="DI333" s="53"/>
      <c r="DJ333" s="53"/>
      <c r="DK333" s="53"/>
      <c r="DL333" s="53"/>
      <c r="DM333" s="53"/>
      <c r="DN333" s="53"/>
      <c r="DO333" s="53"/>
      <c r="DP333" s="53"/>
      <c r="DQ333" s="53"/>
      <c r="DR333" s="53"/>
      <c r="DS333" s="53"/>
      <c r="DT333" s="53"/>
      <c r="DU333" s="53"/>
      <c r="DV333" s="53"/>
      <c r="DW333" s="53"/>
      <c r="DX333" s="53"/>
      <c r="DY333" s="53"/>
      <c r="DZ333" s="53"/>
      <c r="EA333" s="53"/>
      <c r="EB333" s="53"/>
      <c r="EC333" s="53"/>
      <c r="ED333" s="53"/>
      <c r="EE333" s="53"/>
      <c r="EF333" s="53"/>
      <c r="EG333" s="53"/>
      <c r="EH333" s="53"/>
      <c r="EI333" s="53"/>
      <c r="EJ333" s="53"/>
      <c r="EK333" s="53"/>
      <c r="EL333" s="53"/>
      <c r="EM333" s="53"/>
      <c r="EN333" s="53"/>
      <c r="EO333" s="53"/>
      <c r="EP333" s="53"/>
      <c r="EQ333" s="53"/>
      <c r="ER333" s="53"/>
      <c r="ES333" s="53"/>
      <c r="ET333" s="53"/>
      <c r="EU333" s="53"/>
      <c r="EV333" s="53"/>
      <c r="EW333" s="53"/>
      <c r="EX333" s="53"/>
      <c r="EY333" s="53"/>
      <c r="EZ333" s="53"/>
      <c r="FA333" s="53"/>
      <c r="FB333" s="53"/>
      <c r="FC333" s="53"/>
      <c r="FD333" s="53"/>
      <c r="FE333" s="53"/>
      <c r="FF333" s="53"/>
      <c r="FG333" s="53"/>
      <c r="FH333" s="53"/>
      <c r="FI333" s="53"/>
      <c r="FJ333" s="53"/>
      <c r="FK333" s="53"/>
      <c r="FL333" s="53"/>
      <c r="FM333" s="53"/>
      <c r="FN333" s="53"/>
      <c r="FO333" s="53"/>
      <c r="FP333" s="53"/>
      <c r="FQ333" s="53"/>
      <c r="FR333" s="53"/>
      <c r="FS333" s="53"/>
      <c r="FT333" s="53"/>
      <c r="FU333" s="53"/>
      <c r="FV333" s="53"/>
      <c r="FW333" s="53"/>
      <c r="FX333" s="53"/>
      <c r="FY333" s="53"/>
      <c r="FZ333" s="53"/>
      <c r="GA333" s="53"/>
      <c r="GB333" s="53"/>
      <c r="GC333" s="53"/>
      <c r="GD333" s="53"/>
      <c r="GE333" s="53"/>
      <c r="GF333" s="53"/>
      <c r="GG333" s="53"/>
      <c r="GH333" s="53"/>
      <c r="GI333" s="53"/>
      <c r="GJ333" s="53"/>
      <c r="GK333" s="53"/>
      <c r="GL333" s="53"/>
      <c r="GM333" s="53"/>
    </row>
    <row r="334" spans="1:195" ht="11.2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3"/>
      <c r="BW334" s="53"/>
      <c r="BX334" s="53"/>
      <c r="BY334" s="53"/>
      <c r="BZ334" s="53"/>
      <c r="CA334" s="53"/>
      <c r="CB334" s="53"/>
      <c r="CC334" s="53"/>
      <c r="CD334" s="53"/>
      <c r="CE334" s="53"/>
      <c r="CF334" s="53"/>
      <c r="CG334" s="53"/>
      <c r="CH334" s="53"/>
      <c r="CI334" s="53"/>
      <c r="CJ334" s="53"/>
      <c r="CK334" s="53"/>
      <c r="CL334" s="53"/>
      <c r="CM334" s="53"/>
      <c r="CN334" s="53"/>
      <c r="CO334" s="53"/>
      <c r="CP334" s="53"/>
      <c r="CQ334" s="53"/>
      <c r="CR334" s="53"/>
      <c r="CS334" s="53"/>
      <c r="CT334" s="53"/>
      <c r="CU334" s="53"/>
      <c r="CV334" s="53"/>
      <c r="CW334" s="53"/>
      <c r="CX334" s="53"/>
      <c r="CY334" s="53"/>
      <c r="CZ334" s="53"/>
      <c r="DA334" s="53"/>
      <c r="DB334" s="53"/>
      <c r="DC334" s="53"/>
      <c r="DD334" s="53"/>
      <c r="DE334" s="53"/>
      <c r="DF334" s="53"/>
      <c r="DG334" s="53"/>
      <c r="DH334" s="53"/>
      <c r="DI334" s="53"/>
      <c r="DJ334" s="53"/>
      <c r="DK334" s="53"/>
      <c r="DL334" s="53"/>
      <c r="DM334" s="53"/>
      <c r="DN334" s="53"/>
      <c r="DO334" s="53"/>
      <c r="DP334" s="53"/>
      <c r="DQ334" s="53"/>
      <c r="DR334" s="53"/>
      <c r="DS334" s="53"/>
      <c r="DT334" s="53"/>
      <c r="DU334" s="53"/>
      <c r="DV334" s="53"/>
      <c r="DW334" s="53"/>
      <c r="DX334" s="53"/>
      <c r="DY334" s="53"/>
      <c r="DZ334" s="53"/>
      <c r="EA334" s="53"/>
      <c r="EB334" s="53"/>
      <c r="EC334" s="53"/>
      <c r="ED334" s="53"/>
      <c r="EE334" s="53"/>
      <c r="EF334" s="53"/>
      <c r="EG334" s="53"/>
      <c r="EH334" s="53"/>
      <c r="EI334" s="53"/>
      <c r="EJ334" s="53"/>
      <c r="EK334" s="53"/>
      <c r="EL334" s="53"/>
      <c r="EM334" s="53"/>
      <c r="EN334" s="53"/>
      <c r="EO334" s="53"/>
      <c r="EP334" s="53"/>
      <c r="EQ334" s="53"/>
      <c r="ER334" s="53"/>
      <c r="ES334" s="53"/>
      <c r="ET334" s="53"/>
      <c r="EU334" s="53"/>
      <c r="EV334" s="53"/>
      <c r="EW334" s="53"/>
      <c r="EX334" s="53"/>
      <c r="EY334" s="53"/>
      <c r="EZ334" s="53"/>
      <c r="FA334" s="53"/>
      <c r="FB334" s="53"/>
      <c r="FC334" s="53"/>
      <c r="FD334" s="53"/>
      <c r="FE334" s="53"/>
      <c r="FF334" s="53"/>
      <c r="FG334" s="53"/>
      <c r="FH334" s="53"/>
      <c r="FI334" s="53"/>
      <c r="FJ334" s="53"/>
      <c r="FK334" s="53"/>
      <c r="FL334" s="53"/>
      <c r="FM334" s="53"/>
      <c r="FN334" s="53"/>
      <c r="FO334" s="53"/>
      <c r="FP334" s="53"/>
      <c r="FQ334" s="53"/>
      <c r="FR334" s="53"/>
      <c r="FS334" s="53"/>
      <c r="FT334" s="53"/>
      <c r="FU334" s="53"/>
      <c r="FV334" s="53"/>
      <c r="FW334" s="53"/>
      <c r="FX334" s="53"/>
      <c r="FY334" s="53"/>
      <c r="FZ334" s="53"/>
      <c r="GA334" s="53"/>
      <c r="GB334" s="53"/>
      <c r="GC334" s="53"/>
      <c r="GD334" s="53"/>
      <c r="GE334" s="53"/>
      <c r="GF334" s="53"/>
      <c r="GG334" s="53"/>
      <c r="GH334" s="53"/>
      <c r="GI334" s="53"/>
      <c r="GJ334" s="53"/>
      <c r="GK334" s="53"/>
      <c r="GL334" s="53"/>
      <c r="GM334" s="53"/>
    </row>
    <row r="335" spans="1:195" ht="11.2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3"/>
      <c r="BS335" s="53"/>
      <c r="BT335" s="53"/>
      <c r="BU335" s="53"/>
      <c r="BV335" s="53"/>
      <c r="BW335" s="53"/>
      <c r="BX335" s="53"/>
      <c r="BY335" s="53"/>
      <c r="BZ335" s="53"/>
      <c r="CA335" s="53"/>
      <c r="CB335" s="53"/>
      <c r="CC335" s="53"/>
      <c r="CD335" s="53"/>
      <c r="CE335" s="53"/>
      <c r="CF335" s="53"/>
      <c r="CG335" s="53"/>
      <c r="CH335" s="53"/>
      <c r="CI335" s="53"/>
      <c r="CJ335" s="53"/>
      <c r="CK335" s="53"/>
      <c r="CL335" s="53"/>
      <c r="CM335" s="53"/>
      <c r="CN335" s="53"/>
      <c r="CO335" s="53"/>
      <c r="CP335" s="53"/>
      <c r="CQ335" s="53"/>
      <c r="CR335" s="53"/>
      <c r="CS335" s="53"/>
      <c r="CT335" s="53"/>
      <c r="CU335" s="53"/>
      <c r="CV335" s="53"/>
      <c r="CW335" s="53"/>
      <c r="CX335" s="53"/>
      <c r="CY335" s="53"/>
      <c r="CZ335" s="53"/>
      <c r="DA335" s="53"/>
      <c r="DB335" s="53"/>
      <c r="DC335" s="53"/>
      <c r="DD335" s="53"/>
      <c r="DE335" s="53"/>
      <c r="DF335" s="53"/>
      <c r="DG335" s="53"/>
      <c r="DH335" s="53"/>
      <c r="DI335" s="53"/>
      <c r="DJ335" s="53"/>
      <c r="DK335" s="53"/>
      <c r="DL335" s="53"/>
      <c r="DM335" s="53"/>
      <c r="DN335" s="53"/>
      <c r="DO335" s="53"/>
      <c r="DP335" s="53"/>
      <c r="DQ335" s="53"/>
      <c r="DR335" s="53"/>
      <c r="DS335" s="53"/>
      <c r="DT335" s="53"/>
      <c r="DU335" s="53"/>
      <c r="DV335" s="53"/>
      <c r="DW335" s="53"/>
      <c r="DX335" s="53"/>
      <c r="DY335" s="53"/>
      <c r="DZ335" s="53"/>
      <c r="EA335" s="53"/>
      <c r="EB335" s="53"/>
      <c r="EC335" s="53"/>
      <c r="ED335" s="53"/>
      <c r="EE335" s="53"/>
      <c r="EF335" s="53"/>
      <c r="EG335" s="53"/>
      <c r="EH335" s="53"/>
      <c r="EI335" s="53"/>
      <c r="EJ335" s="53"/>
      <c r="EK335" s="53"/>
      <c r="EL335" s="53"/>
      <c r="EM335" s="53"/>
      <c r="EN335" s="53"/>
      <c r="EO335" s="53"/>
      <c r="EP335" s="53"/>
      <c r="EQ335" s="53"/>
      <c r="ER335" s="53"/>
      <c r="ES335" s="53"/>
      <c r="ET335" s="53"/>
      <c r="EU335" s="53"/>
      <c r="EV335" s="53"/>
      <c r="EW335" s="53"/>
      <c r="EX335" s="53"/>
      <c r="EY335" s="53"/>
      <c r="EZ335" s="53"/>
      <c r="FA335" s="53"/>
      <c r="FB335" s="53"/>
      <c r="FC335" s="53"/>
      <c r="FD335" s="53"/>
      <c r="FE335" s="53"/>
      <c r="FF335" s="53"/>
      <c r="FG335" s="53"/>
      <c r="FH335" s="53"/>
      <c r="FI335" s="53"/>
      <c r="FJ335" s="53"/>
      <c r="FK335" s="53"/>
      <c r="FL335" s="53"/>
      <c r="FM335" s="53"/>
      <c r="FN335" s="53"/>
      <c r="FO335" s="53"/>
      <c r="FP335" s="53"/>
      <c r="FQ335" s="53"/>
      <c r="FR335" s="53"/>
      <c r="FS335" s="53"/>
      <c r="FT335" s="53"/>
      <c r="FU335" s="53"/>
      <c r="FV335" s="53"/>
      <c r="FW335" s="53"/>
      <c r="FX335" s="53"/>
      <c r="FY335" s="53"/>
      <c r="FZ335" s="53"/>
      <c r="GA335" s="53"/>
      <c r="GB335" s="53"/>
      <c r="GC335" s="53"/>
      <c r="GD335" s="53"/>
      <c r="GE335" s="53"/>
      <c r="GF335" s="53"/>
      <c r="GG335" s="53"/>
      <c r="GH335" s="53"/>
      <c r="GI335" s="53"/>
      <c r="GJ335" s="53"/>
      <c r="GK335" s="53"/>
      <c r="GL335" s="53"/>
      <c r="GM335" s="53"/>
    </row>
    <row r="336" spans="1:195" ht="11.2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3"/>
      <c r="BS336" s="53"/>
      <c r="BT336" s="53"/>
      <c r="BU336" s="53"/>
      <c r="BV336" s="53"/>
      <c r="BW336" s="53"/>
      <c r="BX336" s="53"/>
      <c r="BY336" s="53"/>
      <c r="BZ336" s="53"/>
      <c r="CA336" s="53"/>
      <c r="CB336" s="53"/>
      <c r="CC336" s="53"/>
      <c r="CD336" s="53"/>
      <c r="CE336" s="53"/>
      <c r="CF336" s="53"/>
      <c r="CG336" s="53"/>
      <c r="CH336" s="53"/>
      <c r="CI336" s="53"/>
      <c r="CJ336" s="53"/>
      <c r="CK336" s="53"/>
      <c r="CL336" s="53"/>
      <c r="CM336" s="53"/>
      <c r="CN336" s="53"/>
      <c r="CO336" s="53"/>
      <c r="CP336" s="53"/>
      <c r="CQ336" s="53"/>
      <c r="CR336" s="53"/>
      <c r="CS336" s="53"/>
      <c r="CT336" s="53"/>
      <c r="CU336" s="53"/>
      <c r="CV336" s="53"/>
      <c r="CW336" s="53"/>
      <c r="CX336" s="53"/>
      <c r="CY336" s="53"/>
      <c r="CZ336" s="53"/>
      <c r="DA336" s="53"/>
      <c r="DB336" s="53"/>
      <c r="DC336" s="53"/>
      <c r="DD336" s="53"/>
      <c r="DE336" s="53"/>
      <c r="DF336" s="53"/>
      <c r="DG336" s="53"/>
      <c r="DH336" s="53"/>
      <c r="DI336" s="53"/>
      <c r="DJ336" s="53"/>
      <c r="DK336" s="53"/>
      <c r="DL336" s="53"/>
      <c r="DM336" s="53"/>
      <c r="DN336" s="53"/>
      <c r="DO336" s="53"/>
      <c r="DP336" s="53"/>
      <c r="DQ336" s="53"/>
      <c r="DR336" s="53"/>
      <c r="DS336" s="53"/>
      <c r="DT336" s="53"/>
      <c r="DU336" s="53"/>
      <c r="DV336" s="53"/>
      <c r="DW336" s="53"/>
      <c r="DX336" s="53"/>
      <c r="DY336" s="53"/>
      <c r="DZ336" s="53"/>
      <c r="EA336" s="53"/>
      <c r="EB336" s="53"/>
      <c r="EC336" s="53"/>
      <c r="ED336" s="53"/>
      <c r="EE336" s="53"/>
      <c r="EF336" s="53"/>
      <c r="EG336" s="53"/>
      <c r="EH336" s="53"/>
      <c r="EI336" s="53"/>
      <c r="EJ336" s="53"/>
      <c r="EK336" s="53"/>
      <c r="EL336" s="53"/>
      <c r="EM336" s="53"/>
      <c r="EN336" s="53"/>
      <c r="EO336" s="53"/>
      <c r="EP336" s="53"/>
      <c r="EQ336" s="53"/>
      <c r="ER336" s="53"/>
      <c r="ES336" s="53"/>
      <c r="ET336" s="53"/>
      <c r="EU336" s="53"/>
      <c r="EV336" s="53"/>
      <c r="EW336" s="53"/>
      <c r="EX336" s="53"/>
      <c r="EY336" s="53"/>
      <c r="EZ336" s="53"/>
      <c r="FA336" s="53"/>
      <c r="FB336" s="53"/>
      <c r="FC336" s="53"/>
      <c r="FD336" s="53"/>
      <c r="FE336" s="53"/>
      <c r="FF336" s="53"/>
      <c r="FG336" s="53"/>
      <c r="FH336" s="53"/>
      <c r="FI336" s="53"/>
      <c r="FJ336" s="53"/>
      <c r="FK336" s="53"/>
      <c r="FL336" s="53"/>
      <c r="FM336" s="53"/>
      <c r="FN336" s="53"/>
      <c r="FO336" s="53"/>
      <c r="FP336" s="53"/>
      <c r="FQ336" s="53"/>
      <c r="FR336" s="53"/>
      <c r="FS336" s="53"/>
      <c r="FT336" s="53"/>
      <c r="FU336" s="53"/>
      <c r="FV336" s="53"/>
      <c r="FW336" s="53"/>
      <c r="FX336" s="53"/>
      <c r="FY336" s="53"/>
      <c r="FZ336" s="53"/>
      <c r="GA336" s="53"/>
      <c r="GB336" s="53"/>
      <c r="GC336" s="53"/>
      <c r="GD336" s="53"/>
      <c r="GE336" s="53"/>
      <c r="GF336" s="53"/>
      <c r="GG336" s="53"/>
      <c r="GH336" s="53"/>
      <c r="GI336" s="53"/>
      <c r="GJ336" s="53"/>
      <c r="GK336" s="53"/>
      <c r="GL336" s="53"/>
      <c r="GM336" s="53"/>
    </row>
    <row r="337" spans="1:195" ht="11.2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3"/>
      <c r="BS337" s="53"/>
      <c r="BT337" s="53"/>
      <c r="BU337" s="53"/>
      <c r="BV337" s="53"/>
      <c r="BW337" s="53"/>
      <c r="BX337" s="53"/>
      <c r="BY337" s="53"/>
      <c r="BZ337" s="53"/>
      <c r="CA337" s="53"/>
      <c r="CB337" s="53"/>
      <c r="CC337" s="53"/>
      <c r="CD337" s="53"/>
      <c r="CE337" s="53"/>
      <c r="CF337" s="53"/>
      <c r="CG337" s="53"/>
      <c r="CH337" s="53"/>
      <c r="CI337" s="53"/>
      <c r="CJ337" s="53"/>
      <c r="CK337" s="53"/>
      <c r="CL337" s="53"/>
      <c r="CM337" s="53"/>
      <c r="CN337" s="53"/>
      <c r="CO337" s="53"/>
      <c r="CP337" s="53"/>
      <c r="CQ337" s="53"/>
      <c r="CR337" s="53"/>
      <c r="CS337" s="53"/>
      <c r="CT337" s="53"/>
      <c r="CU337" s="53"/>
      <c r="CV337" s="53"/>
      <c r="CW337" s="53"/>
      <c r="CX337" s="53"/>
      <c r="CY337" s="53"/>
      <c r="CZ337" s="53"/>
      <c r="DA337" s="53"/>
      <c r="DB337" s="53"/>
      <c r="DC337" s="53"/>
      <c r="DD337" s="53"/>
      <c r="DE337" s="53"/>
      <c r="DF337" s="53"/>
      <c r="DG337" s="53"/>
      <c r="DH337" s="53"/>
      <c r="DI337" s="53"/>
      <c r="DJ337" s="53"/>
      <c r="DK337" s="53"/>
      <c r="DL337" s="53"/>
      <c r="DM337" s="53"/>
      <c r="DN337" s="53"/>
      <c r="DO337" s="53"/>
      <c r="DP337" s="53"/>
      <c r="DQ337" s="53"/>
      <c r="DR337" s="53"/>
      <c r="DS337" s="53"/>
      <c r="DT337" s="53"/>
      <c r="DU337" s="53"/>
      <c r="DV337" s="53"/>
      <c r="DW337" s="53"/>
      <c r="DX337" s="53"/>
      <c r="DY337" s="53"/>
      <c r="DZ337" s="53"/>
      <c r="EA337" s="53"/>
      <c r="EB337" s="53"/>
      <c r="EC337" s="53"/>
      <c r="ED337" s="53"/>
      <c r="EE337" s="53"/>
      <c r="EF337" s="53"/>
      <c r="EG337" s="53"/>
      <c r="EH337" s="53"/>
      <c r="EI337" s="53"/>
      <c r="EJ337" s="53"/>
      <c r="EK337" s="53"/>
      <c r="EL337" s="53"/>
      <c r="EM337" s="53"/>
      <c r="EN337" s="53"/>
      <c r="EO337" s="53"/>
      <c r="EP337" s="53"/>
      <c r="EQ337" s="53"/>
      <c r="ER337" s="53"/>
      <c r="ES337" s="53"/>
      <c r="ET337" s="53"/>
      <c r="EU337" s="53"/>
      <c r="EV337" s="53"/>
      <c r="EW337" s="53"/>
      <c r="EX337" s="53"/>
      <c r="EY337" s="53"/>
      <c r="EZ337" s="53"/>
      <c r="FA337" s="53"/>
      <c r="FB337" s="53"/>
      <c r="FC337" s="53"/>
      <c r="FD337" s="53"/>
      <c r="FE337" s="53"/>
      <c r="FF337" s="53"/>
      <c r="FG337" s="53"/>
      <c r="FH337" s="53"/>
      <c r="FI337" s="53"/>
      <c r="FJ337" s="53"/>
      <c r="FK337" s="53"/>
      <c r="FL337" s="53"/>
      <c r="FM337" s="53"/>
      <c r="FN337" s="53"/>
      <c r="FO337" s="53"/>
      <c r="FP337" s="53"/>
      <c r="FQ337" s="53"/>
      <c r="FR337" s="53"/>
      <c r="FS337" s="53"/>
      <c r="FT337" s="53"/>
      <c r="FU337" s="53"/>
      <c r="FV337" s="53"/>
      <c r="FW337" s="53"/>
      <c r="FX337" s="53"/>
      <c r="FY337" s="53"/>
      <c r="FZ337" s="53"/>
      <c r="GA337" s="53"/>
      <c r="GB337" s="53"/>
      <c r="GC337" s="53"/>
      <c r="GD337" s="53"/>
      <c r="GE337" s="53"/>
      <c r="GF337" s="53"/>
      <c r="GG337" s="53"/>
      <c r="GH337" s="53"/>
      <c r="GI337" s="53"/>
      <c r="GJ337" s="53"/>
      <c r="GK337" s="53"/>
      <c r="GL337" s="53"/>
      <c r="GM337" s="53"/>
    </row>
    <row r="338" spans="1:195" ht="11.2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3"/>
      <c r="BS338" s="53"/>
      <c r="BT338" s="53"/>
      <c r="BU338" s="53"/>
      <c r="BV338" s="53"/>
      <c r="BW338" s="53"/>
      <c r="BX338" s="53"/>
      <c r="BY338" s="53"/>
      <c r="BZ338" s="53"/>
      <c r="CA338" s="53"/>
      <c r="CB338" s="53"/>
      <c r="CC338" s="53"/>
      <c r="CD338" s="53"/>
      <c r="CE338" s="53"/>
      <c r="CF338" s="53"/>
      <c r="CG338" s="53"/>
      <c r="CH338" s="53"/>
      <c r="CI338" s="53"/>
      <c r="CJ338" s="53"/>
      <c r="CK338" s="53"/>
      <c r="CL338" s="53"/>
      <c r="CM338" s="53"/>
      <c r="CN338" s="53"/>
      <c r="CO338" s="53"/>
      <c r="CP338" s="53"/>
      <c r="CQ338" s="53"/>
      <c r="CR338" s="53"/>
      <c r="CS338" s="53"/>
      <c r="CT338" s="53"/>
      <c r="CU338" s="53"/>
      <c r="CV338" s="53"/>
      <c r="CW338" s="53"/>
      <c r="CX338" s="53"/>
      <c r="CY338" s="53"/>
      <c r="CZ338" s="53"/>
      <c r="DA338" s="53"/>
      <c r="DB338" s="53"/>
      <c r="DC338" s="53"/>
      <c r="DD338" s="53"/>
      <c r="DE338" s="53"/>
      <c r="DF338" s="53"/>
      <c r="DG338" s="53"/>
      <c r="DH338" s="53"/>
      <c r="DI338" s="53"/>
      <c r="DJ338" s="53"/>
      <c r="DK338" s="53"/>
      <c r="DL338" s="53"/>
      <c r="DM338" s="53"/>
      <c r="DN338" s="53"/>
      <c r="DO338" s="53"/>
      <c r="DP338" s="53"/>
      <c r="DQ338" s="53"/>
      <c r="DR338" s="53"/>
      <c r="DS338" s="53"/>
      <c r="DT338" s="53"/>
      <c r="DU338" s="53"/>
      <c r="DV338" s="53"/>
      <c r="DW338" s="53"/>
      <c r="DX338" s="53"/>
      <c r="DY338" s="53"/>
      <c r="DZ338" s="53"/>
      <c r="EA338" s="53"/>
      <c r="EB338" s="53"/>
      <c r="EC338" s="53"/>
      <c r="ED338" s="53"/>
      <c r="EE338" s="53"/>
      <c r="EF338" s="53"/>
      <c r="EG338" s="53"/>
      <c r="EH338" s="53"/>
      <c r="EI338" s="53"/>
      <c r="EJ338" s="53"/>
      <c r="EK338" s="53"/>
      <c r="EL338" s="53"/>
      <c r="EM338" s="53"/>
      <c r="EN338" s="53"/>
      <c r="EO338" s="53"/>
      <c r="EP338" s="53"/>
      <c r="EQ338" s="53"/>
      <c r="ER338" s="53"/>
      <c r="ES338" s="53"/>
      <c r="ET338" s="53"/>
      <c r="EU338" s="53"/>
      <c r="EV338" s="53"/>
      <c r="EW338" s="53"/>
      <c r="EX338" s="53"/>
      <c r="EY338" s="53"/>
      <c r="EZ338" s="53"/>
      <c r="FA338" s="53"/>
      <c r="FB338" s="53"/>
      <c r="FC338" s="53"/>
      <c r="FD338" s="53"/>
      <c r="FE338" s="53"/>
      <c r="FF338" s="53"/>
      <c r="FG338" s="53"/>
      <c r="FH338" s="53"/>
      <c r="FI338" s="53"/>
      <c r="FJ338" s="53"/>
      <c r="FK338" s="53"/>
      <c r="FL338" s="53"/>
      <c r="FM338" s="53"/>
      <c r="FN338" s="53"/>
      <c r="FO338" s="53"/>
      <c r="FP338" s="53"/>
      <c r="FQ338" s="53"/>
      <c r="FR338" s="53"/>
      <c r="FS338" s="53"/>
      <c r="FT338" s="53"/>
      <c r="FU338" s="53"/>
      <c r="FV338" s="53"/>
      <c r="FW338" s="53"/>
      <c r="FX338" s="53"/>
      <c r="FY338" s="53"/>
      <c r="FZ338" s="53"/>
      <c r="GA338" s="53"/>
      <c r="GB338" s="53"/>
      <c r="GC338" s="53"/>
      <c r="GD338" s="53"/>
      <c r="GE338" s="53"/>
      <c r="GF338" s="53"/>
      <c r="GG338" s="53"/>
      <c r="GH338" s="53"/>
      <c r="GI338" s="53"/>
      <c r="GJ338" s="53"/>
      <c r="GK338" s="53"/>
      <c r="GL338" s="53"/>
      <c r="GM338" s="53"/>
    </row>
    <row r="339" spans="1:195" ht="11.2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3"/>
      <c r="BS339" s="53"/>
      <c r="BT339" s="53"/>
      <c r="BU339" s="53"/>
      <c r="BV339" s="53"/>
      <c r="BW339" s="53"/>
      <c r="BX339" s="53"/>
      <c r="BY339" s="53"/>
      <c r="BZ339" s="53"/>
      <c r="CA339" s="53"/>
      <c r="CB339" s="53"/>
      <c r="CC339" s="53"/>
      <c r="CD339" s="53"/>
      <c r="CE339" s="53"/>
      <c r="CF339" s="53"/>
      <c r="CG339" s="53"/>
      <c r="CH339" s="53"/>
      <c r="CI339" s="53"/>
      <c r="CJ339" s="53"/>
      <c r="CK339" s="53"/>
      <c r="CL339" s="53"/>
      <c r="CM339" s="53"/>
      <c r="CN339" s="53"/>
      <c r="CO339" s="53"/>
      <c r="CP339" s="53"/>
      <c r="CQ339" s="53"/>
      <c r="CR339" s="53"/>
      <c r="CS339" s="53"/>
      <c r="CT339" s="53"/>
      <c r="CU339" s="53"/>
      <c r="CV339" s="53"/>
      <c r="CW339" s="53"/>
      <c r="CX339" s="53"/>
      <c r="CY339" s="53"/>
      <c r="CZ339" s="53"/>
      <c r="DA339" s="53"/>
      <c r="DB339" s="53"/>
      <c r="DC339" s="53"/>
      <c r="DD339" s="53"/>
      <c r="DE339" s="53"/>
      <c r="DF339" s="53"/>
      <c r="DG339" s="53"/>
      <c r="DH339" s="53"/>
      <c r="DI339" s="53"/>
      <c r="DJ339" s="53"/>
      <c r="DK339" s="53"/>
      <c r="DL339" s="53"/>
      <c r="DM339" s="53"/>
      <c r="DN339" s="53"/>
      <c r="DO339" s="53"/>
      <c r="DP339" s="53"/>
      <c r="DQ339" s="53"/>
      <c r="DR339" s="53"/>
      <c r="DS339" s="53"/>
      <c r="DT339" s="53"/>
      <c r="DU339" s="53"/>
      <c r="DV339" s="53"/>
      <c r="DW339" s="53"/>
      <c r="DX339" s="53"/>
      <c r="DY339" s="53"/>
      <c r="DZ339" s="53"/>
      <c r="EA339" s="53"/>
      <c r="EB339" s="53"/>
      <c r="EC339" s="53"/>
      <c r="ED339" s="53"/>
      <c r="EE339" s="53"/>
      <c r="EF339" s="53"/>
      <c r="EG339" s="53"/>
      <c r="EH339" s="53"/>
      <c r="EI339" s="53"/>
      <c r="EJ339" s="53"/>
      <c r="EK339" s="53"/>
      <c r="EL339" s="53"/>
      <c r="EM339" s="53"/>
      <c r="EN339" s="53"/>
      <c r="EO339" s="53"/>
      <c r="EP339" s="53"/>
      <c r="EQ339" s="53"/>
      <c r="ER339" s="53"/>
      <c r="ES339" s="53"/>
      <c r="ET339" s="53"/>
      <c r="EU339" s="53"/>
      <c r="EV339" s="53"/>
      <c r="EW339" s="53"/>
      <c r="EX339" s="53"/>
      <c r="EY339" s="53"/>
      <c r="EZ339" s="53"/>
      <c r="FA339" s="53"/>
      <c r="FB339" s="53"/>
      <c r="FC339" s="53"/>
      <c r="FD339" s="53"/>
      <c r="FE339" s="53"/>
      <c r="FF339" s="53"/>
      <c r="FG339" s="53"/>
      <c r="FH339" s="53"/>
      <c r="FI339" s="53"/>
      <c r="FJ339" s="53"/>
      <c r="FK339" s="53"/>
      <c r="FL339" s="53"/>
      <c r="FM339" s="53"/>
      <c r="FN339" s="53"/>
      <c r="FO339" s="53"/>
      <c r="FP339" s="53"/>
      <c r="FQ339" s="53"/>
      <c r="FR339" s="53"/>
      <c r="FS339" s="53"/>
      <c r="FT339" s="53"/>
      <c r="FU339" s="53"/>
      <c r="FV339" s="53"/>
      <c r="FW339" s="53"/>
      <c r="FX339" s="53"/>
      <c r="FY339" s="53"/>
      <c r="FZ339" s="53"/>
      <c r="GA339" s="53"/>
      <c r="GB339" s="53"/>
      <c r="GC339" s="53"/>
      <c r="GD339" s="53"/>
      <c r="GE339" s="53"/>
      <c r="GF339" s="53"/>
      <c r="GG339" s="53"/>
      <c r="GH339" s="53"/>
      <c r="GI339" s="53"/>
      <c r="GJ339" s="53"/>
      <c r="GK339" s="53"/>
      <c r="GL339" s="53"/>
      <c r="GM339" s="53"/>
    </row>
    <row r="340" spans="1:195" ht="11.2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3"/>
      <c r="BS340" s="53"/>
      <c r="BT340" s="53"/>
      <c r="BU340" s="53"/>
      <c r="BV340" s="53"/>
      <c r="BW340" s="53"/>
      <c r="BX340" s="53"/>
      <c r="BY340" s="53"/>
      <c r="BZ340" s="53"/>
      <c r="CA340" s="53"/>
      <c r="CB340" s="53"/>
      <c r="CC340" s="53"/>
      <c r="CD340" s="53"/>
      <c r="CE340" s="53"/>
      <c r="CF340" s="53"/>
      <c r="CG340" s="53"/>
      <c r="CH340" s="53"/>
      <c r="CI340" s="53"/>
      <c r="CJ340" s="53"/>
      <c r="CK340" s="53"/>
      <c r="CL340" s="53"/>
      <c r="CM340" s="53"/>
      <c r="CN340" s="53"/>
      <c r="CO340" s="53"/>
      <c r="CP340" s="53"/>
      <c r="CQ340" s="53"/>
      <c r="CR340" s="53"/>
      <c r="CS340" s="53"/>
      <c r="CT340" s="53"/>
      <c r="CU340" s="53"/>
      <c r="CV340" s="53"/>
      <c r="CW340" s="53"/>
      <c r="CX340" s="53"/>
      <c r="CY340" s="53"/>
      <c r="CZ340" s="53"/>
      <c r="DA340" s="53"/>
      <c r="DB340" s="53"/>
      <c r="DC340" s="53"/>
      <c r="DD340" s="53"/>
      <c r="DE340" s="53"/>
      <c r="DF340" s="53"/>
      <c r="DG340" s="53"/>
      <c r="DH340" s="53"/>
      <c r="DI340" s="53"/>
      <c r="DJ340" s="53"/>
      <c r="DK340" s="53"/>
      <c r="DL340" s="53"/>
      <c r="DM340" s="53"/>
      <c r="DN340" s="53"/>
      <c r="DO340" s="53"/>
      <c r="DP340" s="53"/>
      <c r="DQ340" s="53"/>
      <c r="DR340" s="53"/>
      <c r="DS340" s="53"/>
      <c r="DT340" s="53"/>
      <c r="DU340" s="53"/>
      <c r="DV340" s="53"/>
      <c r="DW340" s="53"/>
      <c r="DX340" s="53"/>
      <c r="DY340" s="53"/>
      <c r="DZ340" s="53"/>
      <c r="EA340" s="53"/>
      <c r="EB340" s="53"/>
      <c r="EC340" s="53"/>
      <c r="ED340" s="53"/>
      <c r="EE340" s="53"/>
      <c r="EF340" s="53"/>
      <c r="EG340" s="53"/>
      <c r="EH340" s="53"/>
      <c r="EI340" s="53"/>
      <c r="EJ340" s="53"/>
      <c r="EK340" s="53"/>
      <c r="EL340" s="53"/>
      <c r="EM340" s="53"/>
      <c r="EN340" s="53"/>
      <c r="EO340" s="53"/>
      <c r="EP340" s="53"/>
      <c r="EQ340" s="53"/>
      <c r="ER340" s="53"/>
      <c r="ES340" s="53"/>
      <c r="ET340" s="53"/>
      <c r="EU340" s="53"/>
      <c r="EV340" s="53"/>
      <c r="EW340" s="53"/>
      <c r="EX340" s="53"/>
      <c r="EY340" s="53"/>
      <c r="EZ340" s="53"/>
      <c r="FA340" s="53"/>
      <c r="FB340" s="53"/>
      <c r="FC340" s="53"/>
      <c r="FD340" s="53"/>
      <c r="FE340" s="53"/>
      <c r="FF340" s="53"/>
      <c r="FG340" s="53"/>
      <c r="FH340" s="53"/>
      <c r="FI340" s="53"/>
      <c r="FJ340" s="53"/>
      <c r="FK340" s="53"/>
      <c r="FL340" s="53"/>
      <c r="FM340" s="53"/>
      <c r="FN340" s="53"/>
      <c r="FO340" s="53"/>
      <c r="FP340" s="53"/>
      <c r="FQ340" s="53"/>
      <c r="FR340" s="53"/>
      <c r="FS340" s="53"/>
      <c r="FT340" s="53"/>
      <c r="FU340" s="53"/>
      <c r="FV340" s="53"/>
      <c r="FW340" s="53"/>
      <c r="FX340" s="53"/>
      <c r="FY340" s="53"/>
      <c r="FZ340" s="53"/>
      <c r="GA340" s="53"/>
      <c r="GB340" s="53"/>
      <c r="GC340" s="53"/>
      <c r="GD340" s="53"/>
      <c r="GE340" s="53"/>
      <c r="GF340" s="53"/>
      <c r="GG340" s="53"/>
      <c r="GH340" s="53"/>
      <c r="GI340" s="53"/>
      <c r="GJ340" s="53"/>
      <c r="GK340" s="53"/>
      <c r="GL340" s="53"/>
      <c r="GM340" s="53"/>
    </row>
    <row r="341" spans="1:195" ht="11.2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3"/>
      <c r="BS341" s="53"/>
      <c r="BT341" s="53"/>
      <c r="BU341" s="53"/>
      <c r="BV341" s="53"/>
      <c r="BW341" s="53"/>
      <c r="BX341" s="53"/>
      <c r="BY341" s="53"/>
      <c r="BZ341" s="53"/>
      <c r="CA341" s="53"/>
      <c r="CB341" s="53"/>
      <c r="CC341" s="53"/>
      <c r="CD341" s="53"/>
      <c r="CE341" s="53"/>
      <c r="CF341" s="53"/>
      <c r="CG341" s="53"/>
      <c r="CH341" s="53"/>
      <c r="CI341" s="53"/>
      <c r="CJ341" s="53"/>
      <c r="CK341" s="53"/>
      <c r="CL341" s="53"/>
      <c r="CM341" s="53"/>
      <c r="CN341" s="53"/>
      <c r="CO341" s="53"/>
      <c r="CP341" s="53"/>
      <c r="CQ341" s="53"/>
      <c r="CR341" s="53"/>
      <c r="CS341" s="53"/>
      <c r="CT341" s="53"/>
      <c r="CU341" s="53"/>
      <c r="CV341" s="53"/>
      <c r="CW341" s="53"/>
      <c r="CX341" s="53"/>
      <c r="CY341" s="53"/>
      <c r="CZ341" s="53"/>
      <c r="DA341" s="53"/>
      <c r="DB341" s="53"/>
      <c r="DC341" s="53"/>
      <c r="DD341" s="53"/>
      <c r="DE341" s="53"/>
      <c r="DF341" s="53"/>
      <c r="DG341" s="53"/>
      <c r="DH341" s="53"/>
      <c r="DI341" s="53"/>
      <c r="DJ341" s="53"/>
      <c r="DK341" s="53"/>
      <c r="DL341" s="53"/>
      <c r="DM341" s="53"/>
      <c r="DN341" s="53"/>
      <c r="DO341" s="53"/>
      <c r="DP341" s="53"/>
      <c r="DQ341" s="53"/>
      <c r="DR341" s="53"/>
      <c r="DS341" s="53"/>
      <c r="DT341" s="53"/>
      <c r="DU341" s="53"/>
      <c r="DV341" s="53"/>
      <c r="DW341" s="53"/>
      <c r="DX341" s="53"/>
      <c r="DY341" s="53"/>
      <c r="DZ341" s="53"/>
      <c r="EA341" s="53"/>
      <c r="EB341" s="53"/>
      <c r="EC341" s="53"/>
      <c r="ED341" s="53"/>
      <c r="EE341" s="53"/>
      <c r="EF341" s="53"/>
      <c r="EG341" s="53"/>
      <c r="EH341" s="53"/>
      <c r="EI341" s="53"/>
      <c r="EJ341" s="53"/>
      <c r="EK341" s="53"/>
      <c r="EL341" s="53"/>
      <c r="EM341" s="53"/>
      <c r="EN341" s="53"/>
      <c r="EO341" s="53"/>
      <c r="EP341" s="53"/>
      <c r="EQ341" s="53"/>
      <c r="ER341" s="53"/>
      <c r="ES341" s="53"/>
      <c r="ET341" s="53"/>
      <c r="EU341" s="53"/>
      <c r="EV341" s="53"/>
      <c r="EW341" s="53"/>
      <c r="EX341" s="53"/>
      <c r="EY341" s="53"/>
      <c r="EZ341" s="53"/>
      <c r="FA341" s="53"/>
      <c r="FB341" s="53"/>
      <c r="FC341" s="53"/>
      <c r="FD341" s="53"/>
      <c r="FE341" s="53"/>
      <c r="FF341" s="53"/>
      <c r="FG341" s="53"/>
      <c r="FH341" s="53"/>
      <c r="FI341" s="53"/>
      <c r="FJ341" s="53"/>
      <c r="FK341" s="53"/>
      <c r="FL341" s="53"/>
      <c r="FM341" s="53"/>
      <c r="FN341" s="53"/>
      <c r="FO341" s="53"/>
      <c r="FP341" s="53"/>
      <c r="FQ341" s="53"/>
      <c r="FR341" s="53"/>
      <c r="FS341" s="53"/>
      <c r="FT341" s="53"/>
      <c r="FU341" s="53"/>
      <c r="FV341" s="53"/>
      <c r="FW341" s="53"/>
      <c r="FX341" s="53"/>
      <c r="FY341" s="53"/>
      <c r="FZ341" s="53"/>
      <c r="GA341" s="53"/>
      <c r="GB341" s="53"/>
      <c r="GC341" s="53"/>
      <c r="GD341" s="53"/>
      <c r="GE341" s="53"/>
      <c r="GF341" s="53"/>
      <c r="GG341" s="53"/>
      <c r="GH341" s="53"/>
      <c r="GI341" s="53"/>
      <c r="GJ341" s="53"/>
      <c r="GK341" s="53"/>
      <c r="GL341" s="53"/>
      <c r="GM341" s="53"/>
    </row>
    <row r="342" spans="1:195" ht="11.2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3"/>
      <c r="BS342" s="53"/>
      <c r="BT342" s="53"/>
      <c r="BU342" s="53"/>
      <c r="BV342" s="53"/>
      <c r="BW342" s="53"/>
      <c r="BX342" s="53"/>
      <c r="BY342" s="53"/>
      <c r="BZ342" s="53"/>
      <c r="CA342" s="53"/>
      <c r="CB342" s="53"/>
      <c r="CC342" s="53"/>
      <c r="CD342" s="53"/>
      <c r="CE342" s="53"/>
      <c r="CF342" s="53"/>
      <c r="CG342" s="53"/>
      <c r="CH342" s="53"/>
      <c r="CI342" s="53"/>
      <c r="CJ342" s="53"/>
      <c r="CK342" s="53"/>
      <c r="CL342" s="53"/>
      <c r="CM342" s="53"/>
      <c r="CN342" s="53"/>
      <c r="CO342" s="53"/>
      <c r="CP342" s="53"/>
      <c r="CQ342" s="53"/>
      <c r="CR342" s="53"/>
      <c r="CS342" s="53"/>
      <c r="CT342" s="53"/>
      <c r="CU342" s="53"/>
      <c r="CV342" s="53"/>
      <c r="CW342" s="53"/>
      <c r="CX342" s="53"/>
      <c r="CY342" s="53"/>
      <c r="CZ342" s="53"/>
      <c r="DA342" s="53"/>
      <c r="DB342" s="53"/>
      <c r="DC342" s="53"/>
      <c r="DD342" s="53"/>
      <c r="DE342" s="53"/>
      <c r="DF342" s="53"/>
      <c r="DG342" s="53"/>
      <c r="DH342" s="53"/>
      <c r="DI342" s="53"/>
      <c r="DJ342" s="53"/>
      <c r="DK342" s="53"/>
      <c r="DL342" s="53"/>
      <c r="DM342" s="53"/>
      <c r="DN342" s="53"/>
      <c r="DO342" s="53"/>
      <c r="DP342" s="53"/>
      <c r="DQ342" s="53"/>
      <c r="DR342" s="53"/>
      <c r="DS342" s="53"/>
      <c r="DT342" s="53"/>
      <c r="DU342" s="53"/>
      <c r="DV342" s="53"/>
      <c r="DW342" s="53"/>
      <c r="DX342" s="53"/>
      <c r="DY342" s="53"/>
      <c r="DZ342" s="53"/>
      <c r="EA342" s="53"/>
      <c r="EB342" s="53"/>
      <c r="EC342" s="53"/>
      <c r="ED342" s="53"/>
      <c r="EE342" s="53"/>
      <c r="EF342" s="53"/>
      <c r="EG342" s="53"/>
      <c r="EH342" s="53"/>
      <c r="EI342" s="53"/>
      <c r="EJ342" s="53"/>
      <c r="EK342" s="53"/>
      <c r="EL342" s="53"/>
      <c r="EM342" s="53"/>
      <c r="EN342" s="53"/>
      <c r="EO342" s="53"/>
      <c r="EP342" s="53"/>
      <c r="EQ342" s="53"/>
      <c r="ER342" s="53"/>
      <c r="ES342" s="53"/>
      <c r="ET342" s="53"/>
      <c r="EU342" s="53"/>
      <c r="EV342" s="53"/>
      <c r="EW342" s="53"/>
      <c r="EX342" s="53"/>
      <c r="EY342" s="53"/>
      <c r="EZ342" s="53"/>
      <c r="FA342" s="53"/>
      <c r="FB342" s="53"/>
      <c r="FC342" s="53"/>
      <c r="FD342" s="53"/>
      <c r="FE342" s="53"/>
      <c r="FF342" s="53"/>
      <c r="FG342" s="53"/>
      <c r="FH342" s="53"/>
      <c r="FI342" s="53"/>
      <c r="FJ342" s="53"/>
      <c r="FK342" s="53"/>
      <c r="FL342" s="53"/>
      <c r="FM342" s="53"/>
      <c r="FN342" s="53"/>
      <c r="FO342" s="53"/>
      <c r="FP342" s="53"/>
      <c r="FQ342" s="53"/>
      <c r="FR342" s="53"/>
      <c r="FS342" s="53"/>
      <c r="FT342" s="53"/>
      <c r="FU342" s="53"/>
      <c r="FV342" s="53"/>
      <c r="FW342" s="53"/>
      <c r="FX342" s="53"/>
      <c r="FY342" s="53"/>
      <c r="FZ342" s="53"/>
      <c r="GA342" s="53"/>
      <c r="GB342" s="53"/>
      <c r="GC342" s="53"/>
      <c r="GD342" s="53"/>
      <c r="GE342" s="53"/>
      <c r="GF342" s="53"/>
      <c r="GG342" s="53"/>
      <c r="GH342" s="53"/>
      <c r="GI342" s="53"/>
      <c r="GJ342" s="53"/>
      <c r="GK342" s="53"/>
      <c r="GL342" s="53"/>
      <c r="GM342" s="53"/>
    </row>
    <row r="343" spans="1:195" ht="11.2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  <c r="BV343" s="53"/>
      <c r="BW343" s="53"/>
      <c r="BX343" s="53"/>
      <c r="BY343" s="53"/>
      <c r="BZ343" s="53"/>
      <c r="CA343" s="53"/>
      <c r="CB343" s="53"/>
      <c r="CC343" s="53"/>
      <c r="CD343" s="53"/>
      <c r="CE343" s="53"/>
      <c r="CF343" s="53"/>
      <c r="CG343" s="53"/>
      <c r="CH343" s="53"/>
      <c r="CI343" s="53"/>
      <c r="CJ343" s="53"/>
      <c r="CK343" s="53"/>
      <c r="CL343" s="53"/>
      <c r="CM343" s="53"/>
      <c r="CN343" s="53"/>
      <c r="CO343" s="53"/>
      <c r="CP343" s="53"/>
      <c r="CQ343" s="53"/>
      <c r="CR343" s="53"/>
      <c r="CS343" s="53"/>
      <c r="CT343" s="53"/>
      <c r="CU343" s="53"/>
      <c r="CV343" s="53"/>
      <c r="CW343" s="53"/>
      <c r="CX343" s="53"/>
      <c r="CY343" s="53"/>
      <c r="CZ343" s="53"/>
      <c r="DA343" s="53"/>
      <c r="DB343" s="53"/>
      <c r="DC343" s="53"/>
      <c r="DD343" s="53"/>
      <c r="DE343" s="53"/>
      <c r="DF343" s="53"/>
      <c r="DG343" s="53"/>
      <c r="DH343" s="53"/>
      <c r="DI343" s="53"/>
      <c r="DJ343" s="53"/>
      <c r="DK343" s="53"/>
      <c r="DL343" s="53"/>
      <c r="DM343" s="53"/>
      <c r="DN343" s="53"/>
      <c r="DO343" s="53"/>
      <c r="DP343" s="53"/>
      <c r="DQ343" s="53"/>
      <c r="DR343" s="53"/>
      <c r="DS343" s="53"/>
      <c r="DT343" s="53"/>
      <c r="DU343" s="53"/>
      <c r="DV343" s="53"/>
      <c r="DW343" s="53"/>
      <c r="DX343" s="53"/>
      <c r="DY343" s="53"/>
      <c r="DZ343" s="53"/>
      <c r="EA343" s="53"/>
      <c r="EB343" s="53"/>
      <c r="EC343" s="53"/>
      <c r="ED343" s="53"/>
      <c r="EE343" s="53"/>
      <c r="EF343" s="53"/>
      <c r="EG343" s="53"/>
      <c r="EH343" s="53"/>
      <c r="EI343" s="53"/>
      <c r="EJ343" s="53"/>
      <c r="EK343" s="53"/>
      <c r="EL343" s="53"/>
      <c r="EM343" s="53"/>
      <c r="EN343" s="53"/>
      <c r="EO343" s="53"/>
      <c r="EP343" s="53"/>
      <c r="EQ343" s="53"/>
      <c r="ER343" s="53"/>
      <c r="ES343" s="53"/>
      <c r="ET343" s="53"/>
      <c r="EU343" s="53"/>
      <c r="EV343" s="53"/>
      <c r="EW343" s="53"/>
      <c r="EX343" s="53"/>
      <c r="EY343" s="53"/>
      <c r="EZ343" s="53"/>
      <c r="FA343" s="53"/>
      <c r="FB343" s="53"/>
      <c r="FC343" s="53"/>
      <c r="FD343" s="53"/>
      <c r="FE343" s="53"/>
      <c r="FF343" s="53"/>
      <c r="FG343" s="53"/>
      <c r="FH343" s="53"/>
      <c r="FI343" s="53"/>
      <c r="FJ343" s="53"/>
      <c r="FK343" s="53"/>
      <c r="FL343" s="53"/>
      <c r="FM343" s="53"/>
      <c r="FN343" s="53"/>
      <c r="FO343" s="53"/>
      <c r="FP343" s="53"/>
      <c r="FQ343" s="53"/>
      <c r="FR343" s="53"/>
      <c r="FS343" s="53"/>
      <c r="FT343" s="53"/>
      <c r="FU343" s="53"/>
      <c r="FV343" s="53"/>
      <c r="FW343" s="53"/>
      <c r="FX343" s="53"/>
      <c r="FY343" s="53"/>
      <c r="FZ343" s="53"/>
      <c r="GA343" s="53"/>
      <c r="GB343" s="53"/>
      <c r="GC343" s="53"/>
      <c r="GD343" s="53"/>
      <c r="GE343" s="53"/>
      <c r="GF343" s="53"/>
      <c r="GG343" s="53"/>
      <c r="GH343" s="53"/>
      <c r="GI343" s="53"/>
      <c r="GJ343" s="53"/>
      <c r="GK343" s="53"/>
      <c r="GL343" s="53"/>
      <c r="GM343" s="53"/>
    </row>
    <row r="344" spans="1:195" ht="11.2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3"/>
      <c r="BS344" s="53"/>
      <c r="BT344" s="53"/>
      <c r="BU344" s="53"/>
      <c r="BV344" s="53"/>
      <c r="BW344" s="53"/>
      <c r="BX344" s="53"/>
      <c r="BY344" s="53"/>
      <c r="BZ344" s="53"/>
      <c r="CA344" s="53"/>
      <c r="CB344" s="53"/>
      <c r="CC344" s="53"/>
      <c r="CD344" s="53"/>
      <c r="CE344" s="53"/>
      <c r="CF344" s="53"/>
      <c r="CG344" s="53"/>
      <c r="CH344" s="53"/>
      <c r="CI344" s="53"/>
      <c r="CJ344" s="53"/>
      <c r="CK344" s="53"/>
      <c r="CL344" s="53"/>
      <c r="CM344" s="53"/>
      <c r="CN344" s="53"/>
      <c r="CO344" s="53"/>
      <c r="CP344" s="53"/>
      <c r="CQ344" s="53"/>
      <c r="CR344" s="53"/>
      <c r="CS344" s="53"/>
      <c r="CT344" s="53"/>
      <c r="CU344" s="53"/>
      <c r="CV344" s="53"/>
      <c r="CW344" s="53"/>
      <c r="CX344" s="53"/>
      <c r="CY344" s="53"/>
      <c r="CZ344" s="53"/>
      <c r="DA344" s="53"/>
      <c r="DB344" s="53"/>
      <c r="DC344" s="53"/>
      <c r="DD344" s="53"/>
      <c r="DE344" s="53"/>
      <c r="DF344" s="53"/>
      <c r="DG344" s="53"/>
      <c r="DH344" s="53"/>
      <c r="DI344" s="53"/>
      <c r="DJ344" s="53"/>
      <c r="DK344" s="53"/>
      <c r="DL344" s="53"/>
      <c r="DM344" s="53"/>
      <c r="DN344" s="53"/>
      <c r="DO344" s="53"/>
      <c r="DP344" s="53"/>
      <c r="DQ344" s="53"/>
      <c r="DR344" s="53"/>
      <c r="DS344" s="53"/>
      <c r="DT344" s="53"/>
      <c r="DU344" s="53"/>
      <c r="DV344" s="53"/>
      <c r="DW344" s="53"/>
      <c r="DX344" s="53"/>
      <c r="DY344" s="53"/>
      <c r="DZ344" s="53"/>
      <c r="EA344" s="53"/>
      <c r="EB344" s="53"/>
      <c r="EC344" s="53"/>
      <c r="ED344" s="53"/>
      <c r="EE344" s="53"/>
      <c r="EF344" s="53"/>
      <c r="EG344" s="53"/>
      <c r="EH344" s="53"/>
      <c r="EI344" s="53"/>
      <c r="EJ344" s="53"/>
      <c r="EK344" s="53"/>
      <c r="EL344" s="53"/>
      <c r="EM344" s="53"/>
      <c r="EN344" s="53"/>
      <c r="EO344" s="53"/>
      <c r="EP344" s="53"/>
      <c r="EQ344" s="53"/>
      <c r="ER344" s="53"/>
      <c r="ES344" s="53"/>
      <c r="ET344" s="53"/>
      <c r="EU344" s="53"/>
      <c r="EV344" s="53"/>
      <c r="EW344" s="53"/>
      <c r="EX344" s="53"/>
      <c r="EY344" s="53"/>
      <c r="EZ344" s="53"/>
      <c r="FA344" s="53"/>
      <c r="FB344" s="53"/>
      <c r="FC344" s="53"/>
      <c r="FD344" s="53"/>
      <c r="FE344" s="53"/>
      <c r="FF344" s="53"/>
      <c r="FG344" s="53"/>
      <c r="FH344" s="53"/>
      <c r="FI344" s="53"/>
      <c r="FJ344" s="53"/>
      <c r="FK344" s="53"/>
      <c r="FL344" s="53"/>
      <c r="FM344" s="53"/>
      <c r="FN344" s="53"/>
      <c r="FO344" s="53"/>
      <c r="FP344" s="53"/>
      <c r="FQ344" s="53"/>
      <c r="FR344" s="53"/>
      <c r="FS344" s="53"/>
      <c r="FT344" s="53"/>
      <c r="FU344" s="53"/>
      <c r="FV344" s="53"/>
      <c r="FW344" s="53"/>
      <c r="FX344" s="53"/>
      <c r="FY344" s="53"/>
      <c r="FZ344" s="53"/>
      <c r="GA344" s="53"/>
      <c r="GB344" s="53"/>
      <c r="GC344" s="53"/>
      <c r="GD344" s="53"/>
      <c r="GE344" s="53"/>
      <c r="GF344" s="53"/>
      <c r="GG344" s="53"/>
      <c r="GH344" s="53"/>
      <c r="GI344" s="53"/>
      <c r="GJ344" s="53"/>
      <c r="GK344" s="53"/>
      <c r="GL344" s="53"/>
      <c r="GM344" s="53"/>
    </row>
  </sheetData>
  <sheetProtection/>
  <mergeCells count="393">
    <mergeCell ref="ED36:EU36"/>
    <mergeCell ref="EV36:FK36"/>
    <mergeCell ref="FL36:GE36"/>
    <mergeCell ref="BD36:BM36"/>
    <mergeCell ref="BN36:CC36"/>
    <mergeCell ref="CD36:CP36"/>
    <mergeCell ref="CQ36:DA36"/>
    <mergeCell ref="DB36:DM36"/>
    <mergeCell ref="DN36:EC36"/>
    <mergeCell ref="CD12:CP12"/>
    <mergeCell ref="CQ12:DA12"/>
    <mergeCell ref="DB12:DM12"/>
    <mergeCell ref="DB13:DM13"/>
    <mergeCell ref="DN13:EC13"/>
    <mergeCell ref="ED13:EU13"/>
    <mergeCell ref="CQ13:DA13"/>
    <mergeCell ref="FL10:GE14"/>
    <mergeCell ref="A13:E13"/>
    <mergeCell ref="F13:AQ13"/>
    <mergeCell ref="AR13:BC13"/>
    <mergeCell ref="BD13:BM13"/>
    <mergeCell ref="BN13:CC13"/>
    <mergeCell ref="CD13:CP13"/>
    <mergeCell ref="EV12:FK12"/>
    <mergeCell ref="CQ14:DA14"/>
    <mergeCell ref="DB14:DM14"/>
    <mergeCell ref="DN14:EC14"/>
    <mergeCell ref="ED14:EU14"/>
    <mergeCell ref="EV14:FK14"/>
    <mergeCell ref="EV13:FK13"/>
    <mergeCell ref="DN12:EC12"/>
    <mergeCell ref="ED12:EU12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FL1:GE1"/>
    <mergeCell ref="A3:GE3"/>
    <mergeCell ref="A4:GE4"/>
    <mergeCell ref="A5:GE5"/>
    <mergeCell ref="A10:E10"/>
    <mergeCell ref="EV10:FK10"/>
    <mergeCell ref="ED9:EU9"/>
    <mergeCell ref="EV9:FK9"/>
    <mergeCell ref="FL9:GE9"/>
    <mergeCell ref="A7:E8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BN95:CC96"/>
    <mergeCell ref="DN95:EC96"/>
    <mergeCell ref="A25:E25"/>
    <mergeCell ref="A23:E23"/>
    <mergeCell ref="A24:E24"/>
    <mergeCell ref="A11:E11"/>
    <mergeCell ref="A12:E12"/>
    <mergeCell ref="F12:AQ12"/>
    <mergeCell ref="BD14:BM14"/>
    <mergeCell ref="BN14:CC14"/>
    <mergeCell ref="F97:AQ97"/>
    <mergeCell ref="AR97:BC97"/>
    <mergeCell ref="BD97:BM97"/>
    <mergeCell ref="BN97:CC97"/>
    <mergeCell ref="DN97:EC97"/>
    <mergeCell ref="ED97:EU97"/>
    <mergeCell ref="CD97:CP97"/>
    <mergeCell ref="CQ97:DA97"/>
    <mergeCell ref="DB97:DM97"/>
    <mergeCell ref="FL96:GE96"/>
    <mergeCell ref="CQ95:DA96"/>
    <mergeCell ref="FL97:GE97"/>
    <mergeCell ref="ED96:EU96"/>
    <mergeCell ref="EV96:FK96"/>
    <mergeCell ref="DB95:DM96"/>
    <mergeCell ref="F74:ER74"/>
    <mergeCell ref="A44:E44"/>
    <mergeCell ref="A74:E74"/>
    <mergeCell ref="A72:E72"/>
    <mergeCell ref="A73:E73"/>
    <mergeCell ref="A67:E67"/>
    <mergeCell ref="A65:E65"/>
    <mergeCell ref="A46:GE46"/>
    <mergeCell ref="F51:ER51"/>
    <mergeCell ref="F44:DV44"/>
    <mergeCell ref="A82:ER82"/>
    <mergeCell ref="ES82:GE82"/>
    <mergeCell ref="ES67:GE67"/>
    <mergeCell ref="F73:ER73"/>
    <mergeCell ref="ES72:GE72"/>
    <mergeCell ref="DW80:ER80"/>
    <mergeCell ref="F81:DV81"/>
    <mergeCell ref="F72:ER72"/>
    <mergeCell ref="A81:E81"/>
    <mergeCell ref="A77:GE77"/>
    <mergeCell ref="ES65:GE65"/>
    <mergeCell ref="A91:GE91"/>
    <mergeCell ref="ES80:GE80"/>
    <mergeCell ref="ES79:GE79"/>
    <mergeCell ref="A80:E80"/>
    <mergeCell ref="A89:E89"/>
    <mergeCell ref="DW79:ER79"/>
    <mergeCell ref="F80:DV80"/>
    <mergeCell ref="A83:GE83"/>
    <mergeCell ref="A85:GE85"/>
    <mergeCell ref="A95:E96"/>
    <mergeCell ref="F95:AQ96"/>
    <mergeCell ref="AR95:BC96"/>
    <mergeCell ref="F87:DV87"/>
    <mergeCell ref="CD95:CP96"/>
    <mergeCell ref="ED95:GE95"/>
    <mergeCell ref="BD95:BM96"/>
    <mergeCell ref="ES89:GE89"/>
    <mergeCell ref="A90:ER90"/>
    <mergeCell ref="ES90:GE90"/>
    <mergeCell ref="ES75:GE75"/>
    <mergeCell ref="A75:ER75"/>
    <mergeCell ref="A79:E79"/>
    <mergeCell ref="A49:GE49"/>
    <mergeCell ref="A51:E51"/>
    <mergeCell ref="ES81:GE81"/>
    <mergeCell ref="ES66:GE66"/>
    <mergeCell ref="ES74:GE74"/>
    <mergeCell ref="ES73:GE73"/>
    <mergeCell ref="A63:GE63"/>
    <mergeCell ref="A66:E66"/>
    <mergeCell ref="A48:GE48"/>
    <mergeCell ref="ES51:GE51"/>
    <mergeCell ref="A70:GE70"/>
    <mergeCell ref="ES68:GE68"/>
    <mergeCell ref="A68:ER68"/>
    <mergeCell ref="ES52:GE52"/>
    <mergeCell ref="F67:ER67"/>
    <mergeCell ref="ES60:GE60"/>
    <mergeCell ref="F59:ER59"/>
    <mergeCell ref="ES61:GE61"/>
    <mergeCell ref="A61:ER61"/>
    <mergeCell ref="ES54:GE54"/>
    <mergeCell ref="A54:ER54"/>
    <mergeCell ref="A58:E58"/>
    <mergeCell ref="F60:ER60"/>
    <mergeCell ref="A60:E60"/>
    <mergeCell ref="ES59:GE59"/>
    <mergeCell ref="ES58:GE58"/>
    <mergeCell ref="F58:ER58"/>
    <mergeCell ref="FL34:GE35"/>
    <mergeCell ref="A59:E59"/>
    <mergeCell ref="A52:E52"/>
    <mergeCell ref="A40:GE40"/>
    <mergeCell ref="A42:E42"/>
    <mergeCell ref="CD34:CP34"/>
    <mergeCell ref="CQ34:DA34"/>
    <mergeCell ref="DB34:DM34"/>
    <mergeCell ref="CQ37:DA37"/>
    <mergeCell ref="A53:E53"/>
    <mergeCell ref="DN35:EC35"/>
    <mergeCell ref="F35:AQ35"/>
    <mergeCell ref="AR35:BC35"/>
    <mergeCell ref="A37:AQ37"/>
    <mergeCell ref="CD35:CP35"/>
    <mergeCell ref="DB37:DM37"/>
    <mergeCell ref="DB35:DM35"/>
    <mergeCell ref="F36:AQ36"/>
    <mergeCell ref="A36:E36"/>
    <mergeCell ref="AR36:BC36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0:EC31"/>
    <mergeCell ref="ED30:GE30"/>
    <mergeCell ref="ED31:EU31"/>
    <mergeCell ref="EV31:FK31"/>
    <mergeCell ref="FL31:GE31"/>
    <mergeCell ref="DB30:DM31"/>
    <mergeCell ref="A21:GE21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B11:DM11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CQ7:DA8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EV33:FK33"/>
    <mergeCell ref="ES43:GE43"/>
    <mergeCell ref="ES42:GE42"/>
    <mergeCell ref="A104:GE104"/>
    <mergeCell ref="A33:E33"/>
    <mergeCell ref="F33:AQ33"/>
    <mergeCell ref="ES87:GE87"/>
    <mergeCell ref="A88:E88"/>
    <mergeCell ref="ED35:EU35"/>
    <mergeCell ref="EV97:FK97"/>
    <mergeCell ref="A56:GE56"/>
    <mergeCell ref="CD37:CP37"/>
    <mergeCell ref="DN37:EC37"/>
    <mergeCell ref="FL37:GE37"/>
    <mergeCell ref="BD37:BM37"/>
    <mergeCell ref="F52:ER52"/>
    <mergeCell ref="ES45:GE45"/>
    <mergeCell ref="A38:GE38"/>
    <mergeCell ref="ES53:GE53"/>
    <mergeCell ref="F53:ER53"/>
    <mergeCell ref="FL98:GE98"/>
    <mergeCell ref="DN100:EC100"/>
    <mergeCell ref="FL100:GE100"/>
    <mergeCell ref="A97:E97"/>
    <mergeCell ref="ES88:GE88"/>
    <mergeCell ref="ED99:EU99"/>
    <mergeCell ref="EV99:FK99"/>
    <mergeCell ref="A98:E98"/>
    <mergeCell ref="F98:AQ98"/>
    <mergeCell ref="AR98:BC98"/>
    <mergeCell ref="ED98:EU98"/>
    <mergeCell ref="EV98:FK98"/>
    <mergeCell ref="BD98:BM98"/>
    <mergeCell ref="BN98:CC98"/>
    <mergeCell ref="DN98:EC98"/>
    <mergeCell ref="CQ98:DA98"/>
    <mergeCell ref="A99:E99"/>
    <mergeCell ref="F99:AQ99"/>
    <mergeCell ref="AR99:BC99"/>
    <mergeCell ref="BD99:BM99"/>
    <mergeCell ref="BN99:CC99"/>
    <mergeCell ref="ED100:EU100"/>
    <mergeCell ref="CD100:CP100"/>
    <mergeCell ref="DN99:EC99"/>
    <mergeCell ref="BN101:CC101"/>
    <mergeCell ref="A100:E100"/>
    <mergeCell ref="F100:AQ100"/>
    <mergeCell ref="AR100:BC100"/>
    <mergeCell ref="FL101:GE101"/>
    <mergeCell ref="CD101:CP101"/>
    <mergeCell ref="CQ101:DA101"/>
    <mergeCell ref="DB101:DM101"/>
    <mergeCell ref="DN101:EC101"/>
    <mergeCell ref="EV100:FK100"/>
    <mergeCell ref="DW44:ER44"/>
    <mergeCell ref="BN37:CC37"/>
    <mergeCell ref="F42:DV42"/>
    <mergeCell ref="A45:ER45"/>
    <mergeCell ref="A43:E43"/>
    <mergeCell ref="ED37:EU37"/>
    <mergeCell ref="A39:GE39"/>
    <mergeCell ref="EV37:FK37"/>
    <mergeCell ref="ES44:GE44"/>
    <mergeCell ref="F30:AQ31"/>
    <mergeCell ref="DB99:DM99"/>
    <mergeCell ref="DB100:DM100"/>
    <mergeCell ref="CD98:CP98"/>
    <mergeCell ref="CQ100:DA100"/>
    <mergeCell ref="DW89:ER89"/>
    <mergeCell ref="F79:DV79"/>
    <mergeCell ref="CQ35:DA35"/>
    <mergeCell ref="F65:ER65"/>
    <mergeCell ref="F66:ER66"/>
    <mergeCell ref="A87:E87"/>
    <mergeCell ref="BD100:BM100"/>
    <mergeCell ref="BN100:CC100"/>
    <mergeCell ref="CQ33:DA33"/>
    <mergeCell ref="DB33:DM33"/>
    <mergeCell ref="ES26:GE26"/>
    <mergeCell ref="F88:DV88"/>
    <mergeCell ref="F89:DV89"/>
    <mergeCell ref="DW87:ER87"/>
    <mergeCell ref="DW88:ER88"/>
    <mergeCell ref="DB7:DM8"/>
    <mergeCell ref="CQ9:DA9"/>
    <mergeCell ref="DB9:DM9"/>
    <mergeCell ref="DB10:DM10"/>
    <mergeCell ref="CD10:CP10"/>
    <mergeCell ref="CD7:CP8"/>
    <mergeCell ref="CD9:CP9"/>
    <mergeCell ref="CQ10:DA10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A26:ER26"/>
    <mergeCell ref="A28:GE28"/>
    <mergeCell ref="F106:ER106"/>
    <mergeCell ref="F108:ER108"/>
    <mergeCell ref="ES108:GE108"/>
    <mergeCell ref="A108:E108"/>
    <mergeCell ref="ES106:GE106"/>
    <mergeCell ref="F107:ER107"/>
    <mergeCell ref="F32:AQ32"/>
    <mergeCell ref="AR32:BC32"/>
    <mergeCell ref="A106:E106"/>
    <mergeCell ref="A110:GE110"/>
    <mergeCell ref="A111:GE111"/>
    <mergeCell ref="ES107:GE107"/>
    <mergeCell ref="CD30:CP31"/>
    <mergeCell ref="CQ30:DA31"/>
    <mergeCell ref="BD32:BM32"/>
    <mergeCell ref="AR37:BC37"/>
    <mergeCell ref="ED101:EU101"/>
    <mergeCell ref="EV101:FK101"/>
    <mergeCell ref="A109:ER109"/>
    <mergeCell ref="ES109:GE109"/>
    <mergeCell ref="EV35:FK35"/>
    <mergeCell ref="CQ15:DA15"/>
    <mergeCell ref="CQ16:DA16"/>
    <mergeCell ref="CD32:CP32"/>
    <mergeCell ref="DW42:ER42"/>
    <mergeCell ref="F43:DV43"/>
    <mergeCell ref="DW43:ER43"/>
    <mergeCell ref="DW81:ER81"/>
    <mergeCell ref="A93:GE93"/>
    <mergeCell ref="A107:E107"/>
    <mergeCell ref="A102:GE102"/>
    <mergeCell ref="DB98:DM98"/>
    <mergeCell ref="CD99:CP99"/>
    <mergeCell ref="CQ99:DA99"/>
    <mergeCell ref="FL99:GE99"/>
    <mergeCell ref="A101:E101"/>
    <mergeCell ref="F101:AQ101"/>
    <mergeCell ref="AR101:BC101"/>
    <mergeCell ref="BD101:BM10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C19"/>
  <sheetViews>
    <sheetView view="pageBreakPreview" zoomScaleSheetLayoutView="100" zoomScalePageLayoutView="0" workbookViewId="0" topLeftCell="A8">
      <selection activeCell="BK24" sqref="BK24"/>
    </sheetView>
  </sheetViews>
  <sheetFormatPr defaultColWidth="0.875" defaultRowHeight="12.75"/>
  <cols>
    <col min="1" max="24" width="0.875" style="15" customWidth="1"/>
    <col min="25" max="25" width="22.375" style="15" customWidth="1"/>
    <col min="26" max="34" width="0.875" style="15" customWidth="1"/>
    <col min="35" max="35" width="1.625" style="15" customWidth="1"/>
    <col min="36" max="38" width="0.875" style="15" customWidth="1"/>
    <col min="39" max="39" width="1.75390625" style="15" customWidth="1"/>
    <col min="40" max="40" width="0.875" style="15" customWidth="1"/>
    <col min="41" max="41" width="2.00390625" style="15" customWidth="1"/>
    <col min="42" max="42" width="2.125" style="15" customWidth="1"/>
    <col min="43" max="43" width="1.75390625" style="15" customWidth="1"/>
    <col min="44" max="44" width="1.37890625" style="15" customWidth="1"/>
    <col min="45" max="45" width="0.875" style="15" customWidth="1"/>
    <col min="46" max="46" width="1.75390625" style="15" customWidth="1"/>
    <col min="47" max="54" width="0.875" style="15" customWidth="1"/>
    <col min="55" max="55" width="4.375" style="15" customWidth="1"/>
    <col min="56" max="60" width="0.875" style="15" customWidth="1"/>
    <col min="61" max="61" width="1.875" style="15" customWidth="1"/>
    <col min="62" max="66" width="0.875" style="15" customWidth="1"/>
    <col min="67" max="67" width="2.25390625" style="15" customWidth="1"/>
    <col min="68" max="79" width="0.875" style="15" customWidth="1"/>
    <col min="80" max="80" width="1.12109375" style="15" customWidth="1"/>
    <col min="81" max="81" width="0.875" style="15" customWidth="1"/>
    <col min="82" max="83" width="0.74609375" style="15" customWidth="1"/>
    <col min="84" max="84" width="0.6171875" style="15" customWidth="1"/>
    <col min="85" max="95" width="0.875" style="15" customWidth="1"/>
    <col min="96" max="96" width="3.625" style="15" customWidth="1"/>
    <col min="97" max="106" width="0.875" style="15" customWidth="1"/>
    <col min="107" max="107" width="3.25390625" style="15" customWidth="1"/>
    <col min="108" max="124" width="0.875" style="15" customWidth="1"/>
    <col min="125" max="125" width="1.25" style="15" customWidth="1"/>
    <col min="126" max="128" width="0.875" style="15" customWidth="1"/>
    <col min="129" max="129" width="1.25" style="15" customWidth="1"/>
    <col min="130" max="130" width="1.12109375" style="15" customWidth="1"/>
    <col min="131" max="132" width="0.875" style="15" customWidth="1"/>
    <col min="133" max="133" width="3.00390625" style="15" customWidth="1"/>
    <col min="134" max="16384" width="0.875" style="15" customWidth="1"/>
  </cols>
  <sheetData>
    <row r="1" spans="84:133" ht="20.25" customHeight="1" hidden="1">
      <c r="CF1" s="338" t="s">
        <v>4</v>
      </c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  <c r="CT1" s="339"/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39"/>
      <c r="DM1" s="339"/>
      <c r="DN1" s="339"/>
      <c r="DO1" s="339"/>
      <c r="DP1" s="339"/>
      <c r="DQ1" s="339"/>
      <c r="DR1" s="339"/>
      <c r="DS1" s="339"/>
      <c r="DT1" s="339"/>
      <c r="DU1" s="339"/>
      <c r="DV1" s="339"/>
      <c r="DW1" s="339"/>
      <c r="DX1" s="339"/>
      <c r="DY1" s="339"/>
      <c r="DZ1" s="339"/>
      <c r="EA1" s="339"/>
      <c r="EB1" s="339"/>
      <c r="EC1" s="339"/>
    </row>
    <row r="2" ht="13.5" customHeight="1">
      <c r="CX2" s="16"/>
    </row>
    <row r="3" spans="1:133" ht="20.25" customHeight="1">
      <c r="A3" s="340" t="s">
        <v>116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0"/>
      <c r="CQ3" s="340"/>
      <c r="CR3" s="340"/>
      <c r="CS3" s="340"/>
      <c r="CT3" s="340"/>
      <c r="CU3" s="340"/>
      <c r="CV3" s="340"/>
      <c r="CW3" s="340"/>
      <c r="CX3" s="340"/>
      <c r="CY3" s="340"/>
      <c r="CZ3" s="340"/>
      <c r="DA3" s="340"/>
      <c r="DB3" s="340"/>
      <c r="DC3" s="340"/>
      <c r="DD3" s="340"/>
      <c r="DE3" s="340"/>
      <c r="DF3" s="340"/>
      <c r="DG3" s="340"/>
      <c r="DH3" s="340"/>
      <c r="DI3" s="340"/>
      <c r="DJ3" s="340"/>
      <c r="DK3" s="340"/>
      <c r="DL3" s="340"/>
      <c r="DM3" s="340"/>
      <c r="DN3" s="340"/>
      <c r="DO3" s="340"/>
      <c r="DP3" s="340"/>
      <c r="DQ3" s="340"/>
      <c r="DR3" s="340"/>
      <c r="DS3" s="340"/>
      <c r="DT3" s="340"/>
      <c r="DU3" s="340"/>
      <c r="DV3" s="340"/>
      <c r="DW3" s="340"/>
      <c r="DX3" s="340"/>
      <c r="DY3" s="340"/>
      <c r="DZ3" s="340"/>
      <c r="EA3" s="340"/>
      <c r="EB3" s="340"/>
      <c r="EC3" s="340"/>
    </row>
    <row r="4" ht="13.5" customHeight="1"/>
    <row r="5" spans="1:48" ht="15">
      <c r="A5" s="334" t="s">
        <v>5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</row>
    <row r="6" ht="18" customHeight="1">
      <c r="A6" s="15" t="s">
        <v>6</v>
      </c>
    </row>
    <row r="8" spans="1:133" s="17" customFormat="1" ht="28.5" customHeight="1">
      <c r="A8" s="254" t="s">
        <v>3</v>
      </c>
      <c r="B8" s="258"/>
      <c r="C8" s="258"/>
      <c r="D8" s="258"/>
      <c r="E8" s="258"/>
      <c r="F8" s="344"/>
      <c r="G8" s="254" t="s">
        <v>21</v>
      </c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344"/>
      <c r="Z8" s="254" t="s">
        <v>16</v>
      </c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344"/>
      <c r="AL8" s="234" t="s">
        <v>17</v>
      </c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54" t="s">
        <v>180</v>
      </c>
      <c r="BW8" s="258"/>
      <c r="BX8" s="258"/>
      <c r="BY8" s="258"/>
      <c r="BZ8" s="258"/>
      <c r="CA8" s="258"/>
      <c r="CB8" s="258"/>
      <c r="CC8" s="258"/>
      <c r="CD8" s="258"/>
      <c r="CE8" s="258"/>
      <c r="CF8" s="344"/>
      <c r="CG8" s="254" t="s">
        <v>159</v>
      </c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344"/>
      <c r="CS8" s="239" t="s">
        <v>124</v>
      </c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  <c r="EB8" s="240"/>
      <c r="EC8" s="241"/>
    </row>
    <row r="9" spans="1:133" s="17" customFormat="1" ht="80.25" customHeight="1">
      <c r="A9" s="345"/>
      <c r="B9" s="346"/>
      <c r="C9" s="346"/>
      <c r="D9" s="346"/>
      <c r="E9" s="346"/>
      <c r="F9" s="347"/>
      <c r="G9" s="345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7"/>
      <c r="Z9" s="345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7"/>
      <c r="AL9" s="234" t="s">
        <v>153</v>
      </c>
      <c r="AM9" s="234"/>
      <c r="AN9" s="234"/>
      <c r="AO9" s="234"/>
      <c r="AP9" s="234"/>
      <c r="AQ9" s="234"/>
      <c r="AR9" s="234"/>
      <c r="AS9" s="234"/>
      <c r="AT9" s="234"/>
      <c r="AU9" s="234" t="s">
        <v>0</v>
      </c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345"/>
      <c r="BW9" s="346"/>
      <c r="BX9" s="346"/>
      <c r="BY9" s="346"/>
      <c r="BZ9" s="346"/>
      <c r="CA9" s="346"/>
      <c r="CB9" s="346"/>
      <c r="CC9" s="346"/>
      <c r="CD9" s="346"/>
      <c r="CE9" s="346"/>
      <c r="CF9" s="347"/>
      <c r="CG9" s="345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7"/>
      <c r="CS9" s="254" t="s">
        <v>117</v>
      </c>
      <c r="CT9" s="255"/>
      <c r="CU9" s="255"/>
      <c r="CV9" s="255"/>
      <c r="CW9" s="255"/>
      <c r="CX9" s="255"/>
      <c r="CY9" s="255"/>
      <c r="CZ9" s="255"/>
      <c r="DA9" s="255"/>
      <c r="DB9" s="255"/>
      <c r="DC9" s="287"/>
      <c r="DD9" s="254" t="s">
        <v>122</v>
      </c>
      <c r="DE9" s="255"/>
      <c r="DF9" s="255"/>
      <c r="DG9" s="255"/>
      <c r="DH9" s="255"/>
      <c r="DI9" s="255"/>
      <c r="DJ9" s="255"/>
      <c r="DK9" s="255"/>
      <c r="DL9" s="255"/>
      <c r="DM9" s="255"/>
      <c r="DN9" s="287"/>
      <c r="DO9" s="239" t="s">
        <v>19</v>
      </c>
      <c r="DP9" s="240"/>
      <c r="DQ9" s="240"/>
      <c r="DR9" s="240"/>
      <c r="DS9" s="240"/>
      <c r="DT9" s="240"/>
      <c r="DU9" s="240"/>
      <c r="DV9" s="240"/>
      <c r="DW9" s="240"/>
      <c r="DX9" s="240"/>
      <c r="DY9" s="240"/>
      <c r="DZ9" s="240"/>
      <c r="EA9" s="240"/>
      <c r="EB9" s="240"/>
      <c r="EC9" s="241"/>
    </row>
    <row r="10" spans="1:133" s="17" customFormat="1" ht="57.75" customHeight="1">
      <c r="A10" s="259"/>
      <c r="B10" s="260"/>
      <c r="C10" s="260"/>
      <c r="D10" s="260"/>
      <c r="E10" s="260"/>
      <c r="F10" s="348"/>
      <c r="G10" s="259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348"/>
      <c r="Z10" s="259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348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 t="s">
        <v>125</v>
      </c>
      <c r="AV10" s="234"/>
      <c r="AW10" s="234"/>
      <c r="AX10" s="234"/>
      <c r="AY10" s="234"/>
      <c r="AZ10" s="234"/>
      <c r="BA10" s="234"/>
      <c r="BB10" s="234"/>
      <c r="BC10" s="234"/>
      <c r="BD10" s="234" t="s">
        <v>126</v>
      </c>
      <c r="BE10" s="234"/>
      <c r="BF10" s="234"/>
      <c r="BG10" s="234"/>
      <c r="BH10" s="234"/>
      <c r="BI10" s="234"/>
      <c r="BJ10" s="234"/>
      <c r="BK10" s="234"/>
      <c r="BL10" s="234"/>
      <c r="BM10" s="234" t="s">
        <v>127</v>
      </c>
      <c r="BN10" s="234"/>
      <c r="BO10" s="234"/>
      <c r="BP10" s="234"/>
      <c r="BQ10" s="234"/>
      <c r="BR10" s="234"/>
      <c r="BS10" s="234"/>
      <c r="BT10" s="234"/>
      <c r="BU10" s="234"/>
      <c r="BV10" s="259"/>
      <c r="BW10" s="260"/>
      <c r="BX10" s="260"/>
      <c r="BY10" s="260"/>
      <c r="BZ10" s="260"/>
      <c r="CA10" s="260"/>
      <c r="CB10" s="260"/>
      <c r="CC10" s="260"/>
      <c r="CD10" s="260"/>
      <c r="CE10" s="260"/>
      <c r="CF10" s="348"/>
      <c r="CG10" s="259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348"/>
      <c r="CS10" s="256"/>
      <c r="CT10" s="257"/>
      <c r="CU10" s="257"/>
      <c r="CV10" s="257"/>
      <c r="CW10" s="257"/>
      <c r="CX10" s="257"/>
      <c r="CY10" s="257"/>
      <c r="CZ10" s="257"/>
      <c r="DA10" s="257"/>
      <c r="DB10" s="257"/>
      <c r="DC10" s="288"/>
      <c r="DD10" s="256"/>
      <c r="DE10" s="257"/>
      <c r="DF10" s="257"/>
      <c r="DG10" s="257"/>
      <c r="DH10" s="257"/>
      <c r="DI10" s="257"/>
      <c r="DJ10" s="257"/>
      <c r="DK10" s="257"/>
      <c r="DL10" s="257"/>
      <c r="DM10" s="257"/>
      <c r="DN10" s="288"/>
      <c r="DO10" s="239" t="s">
        <v>2</v>
      </c>
      <c r="DP10" s="240"/>
      <c r="DQ10" s="240"/>
      <c r="DR10" s="240"/>
      <c r="DS10" s="240"/>
      <c r="DT10" s="240"/>
      <c r="DU10" s="240"/>
      <c r="DV10" s="241"/>
      <c r="DW10" s="239" t="s">
        <v>20</v>
      </c>
      <c r="DX10" s="240"/>
      <c r="DY10" s="240"/>
      <c r="DZ10" s="240"/>
      <c r="EA10" s="240"/>
      <c r="EB10" s="240"/>
      <c r="EC10" s="241"/>
    </row>
    <row r="11" spans="1:133" s="18" customFormat="1" ht="12">
      <c r="A11" s="341">
        <v>1</v>
      </c>
      <c r="B11" s="342"/>
      <c r="C11" s="342"/>
      <c r="D11" s="342"/>
      <c r="E11" s="342"/>
      <c r="F11" s="343"/>
      <c r="G11" s="341">
        <v>2</v>
      </c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3"/>
      <c r="Z11" s="341">
        <v>3</v>
      </c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3"/>
      <c r="AL11" s="341">
        <v>4</v>
      </c>
      <c r="AM11" s="342"/>
      <c r="AN11" s="342"/>
      <c r="AO11" s="342"/>
      <c r="AP11" s="342"/>
      <c r="AQ11" s="342"/>
      <c r="AR11" s="342"/>
      <c r="AS11" s="342"/>
      <c r="AT11" s="343"/>
      <c r="AU11" s="341">
        <v>5</v>
      </c>
      <c r="AV11" s="342"/>
      <c r="AW11" s="342"/>
      <c r="AX11" s="342"/>
      <c r="AY11" s="342"/>
      <c r="AZ11" s="342"/>
      <c r="BA11" s="342"/>
      <c r="BB11" s="342"/>
      <c r="BC11" s="343"/>
      <c r="BD11" s="341">
        <v>6</v>
      </c>
      <c r="BE11" s="342"/>
      <c r="BF11" s="342"/>
      <c r="BG11" s="342"/>
      <c r="BH11" s="342"/>
      <c r="BI11" s="342"/>
      <c r="BJ11" s="342"/>
      <c r="BK11" s="342"/>
      <c r="BL11" s="343"/>
      <c r="BM11" s="341">
        <v>7</v>
      </c>
      <c r="BN11" s="342"/>
      <c r="BO11" s="342"/>
      <c r="BP11" s="342"/>
      <c r="BQ11" s="342"/>
      <c r="BR11" s="342"/>
      <c r="BS11" s="342"/>
      <c r="BT11" s="342"/>
      <c r="BU11" s="343"/>
      <c r="BV11" s="341">
        <v>8</v>
      </c>
      <c r="BW11" s="342"/>
      <c r="BX11" s="342"/>
      <c r="BY11" s="342"/>
      <c r="BZ11" s="342"/>
      <c r="CA11" s="342"/>
      <c r="CB11" s="342"/>
      <c r="CC11" s="342"/>
      <c r="CD11" s="342"/>
      <c r="CE11" s="342"/>
      <c r="CF11" s="343"/>
      <c r="CG11" s="341">
        <v>9</v>
      </c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3"/>
      <c r="CS11" s="341">
        <v>10</v>
      </c>
      <c r="CT11" s="342"/>
      <c r="CU11" s="342"/>
      <c r="CV11" s="342"/>
      <c r="CW11" s="342"/>
      <c r="CX11" s="342"/>
      <c r="CY11" s="342"/>
      <c r="CZ11" s="342"/>
      <c r="DA11" s="342"/>
      <c r="DB11" s="342"/>
      <c r="DC11" s="343"/>
      <c r="DD11" s="341">
        <v>11</v>
      </c>
      <c r="DE11" s="342"/>
      <c r="DF11" s="342"/>
      <c r="DG11" s="342"/>
      <c r="DH11" s="342"/>
      <c r="DI11" s="342"/>
      <c r="DJ11" s="342"/>
      <c r="DK11" s="342"/>
      <c r="DL11" s="342"/>
      <c r="DM11" s="342"/>
      <c r="DN11" s="343"/>
      <c r="DO11" s="341">
        <v>12</v>
      </c>
      <c r="DP11" s="342"/>
      <c r="DQ11" s="342"/>
      <c r="DR11" s="342"/>
      <c r="DS11" s="342"/>
      <c r="DT11" s="342"/>
      <c r="DU11" s="342"/>
      <c r="DV11" s="343"/>
      <c r="DW11" s="341">
        <v>13</v>
      </c>
      <c r="DX11" s="342"/>
      <c r="DY11" s="342"/>
      <c r="DZ11" s="342"/>
      <c r="EA11" s="342"/>
      <c r="EB11" s="342"/>
      <c r="EC11" s="343"/>
    </row>
    <row r="12" spans="1:133" s="18" customFormat="1" ht="55.5" customHeight="1">
      <c r="A12" s="322" t="s">
        <v>7</v>
      </c>
      <c r="B12" s="323"/>
      <c r="C12" s="323"/>
      <c r="D12" s="323"/>
      <c r="E12" s="323"/>
      <c r="F12" s="324"/>
      <c r="G12" s="325" t="s">
        <v>179</v>
      </c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7"/>
      <c r="Z12" s="328" t="s">
        <v>1</v>
      </c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30"/>
      <c r="AL12" s="331" t="s">
        <v>1</v>
      </c>
      <c r="AM12" s="332"/>
      <c r="AN12" s="332"/>
      <c r="AO12" s="332"/>
      <c r="AP12" s="332"/>
      <c r="AQ12" s="332"/>
      <c r="AR12" s="332"/>
      <c r="AS12" s="332"/>
      <c r="AT12" s="333"/>
      <c r="AU12" s="331" t="s">
        <v>1</v>
      </c>
      <c r="AV12" s="332"/>
      <c r="AW12" s="332"/>
      <c r="AX12" s="332"/>
      <c r="AY12" s="332"/>
      <c r="AZ12" s="332"/>
      <c r="BA12" s="332"/>
      <c r="BB12" s="332"/>
      <c r="BC12" s="333"/>
      <c r="BD12" s="331" t="s">
        <v>1</v>
      </c>
      <c r="BE12" s="332"/>
      <c r="BF12" s="332"/>
      <c r="BG12" s="332"/>
      <c r="BH12" s="332"/>
      <c r="BI12" s="332"/>
      <c r="BJ12" s="332"/>
      <c r="BK12" s="332"/>
      <c r="BL12" s="333"/>
      <c r="BM12" s="331" t="s">
        <v>1</v>
      </c>
      <c r="BN12" s="332"/>
      <c r="BO12" s="332"/>
      <c r="BP12" s="332"/>
      <c r="BQ12" s="332"/>
      <c r="BR12" s="332"/>
      <c r="BS12" s="332"/>
      <c r="BT12" s="332"/>
      <c r="BU12" s="333"/>
      <c r="BV12" s="331" t="s">
        <v>1</v>
      </c>
      <c r="BW12" s="332"/>
      <c r="BX12" s="332"/>
      <c r="BY12" s="332"/>
      <c r="BZ12" s="332"/>
      <c r="CA12" s="332"/>
      <c r="CB12" s="332"/>
      <c r="CC12" s="332"/>
      <c r="CD12" s="332"/>
      <c r="CE12" s="332"/>
      <c r="CF12" s="333"/>
      <c r="CG12" s="331">
        <f>CG13+CG14+CG16</f>
        <v>91051701.99983999</v>
      </c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3"/>
      <c r="CS12" s="331">
        <f>CG12</f>
        <v>91051701.99983999</v>
      </c>
      <c r="CT12" s="332"/>
      <c r="CU12" s="332"/>
      <c r="CV12" s="332"/>
      <c r="CW12" s="332"/>
      <c r="CX12" s="332"/>
      <c r="CY12" s="332"/>
      <c r="CZ12" s="332"/>
      <c r="DA12" s="332"/>
      <c r="DB12" s="332"/>
      <c r="DC12" s="333"/>
      <c r="DD12" s="331"/>
      <c r="DE12" s="332"/>
      <c r="DF12" s="332"/>
      <c r="DG12" s="332"/>
      <c r="DH12" s="332"/>
      <c r="DI12" s="332"/>
      <c r="DJ12" s="332"/>
      <c r="DK12" s="332"/>
      <c r="DL12" s="332"/>
      <c r="DM12" s="332"/>
      <c r="DN12" s="333"/>
      <c r="DO12" s="331"/>
      <c r="DP12" s="332"/>
      <c r="DQ12" s="332"/>
      <c r="DR12" s="332"/>
      <c r="DS12" s="332"/>
      <c r="DT12" s="332"/>
      <c r="DU12" s="332"/>
      <c r="DV12" s="333"/>
      <c r="DW12" s="331"/>
      <c r="DX12" s="332"/>
      <c r="DY12" s="332"/>
      <c r="DZ12" s="332"/>
      <c r="EA12" s="332"/>
      <c r="EB12" s="332"/>
      <c r="EC12" s="333"/>
    </row>
    <row r="13" spans="1:133" s="13" customFormat="1" ht="27.75" customHeight="1">
      <c r="A13" s="322" t="s">
        <v>23</v>
      </c>
      <c r="B13" s="323"/>
      <c r="C13" s="323"/>
      <c r="D13" s="323"/>
      <c r="E13" s="323"/>
      <c r="F13" s="324"/>
      <c r="G13" s="325" t="s">
        <v>15</v>
      </c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7"/>
      <c r="Z13" s="328">
        <v>80</v>
      </c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30"/>
      <c r="AL13" s="331">
        <f>AU13+BD13+BM13</f>
        <v>63837.1875</v>
      </c>
      <c r="AM13" s="332"/>
      <c r="AN13" s="332"/>
      <c r="AO13" s="332"/>
      <c r="AP13" s="332"/>
      <c r="AQ13" s="332"/>
      <c r="AR13" s="332"/>
      <c r="AS13" s="332"/>
      <c r="AT13" s="333"/>
      <c r="AU13" s="331">
        <v>25292.8</v>
      </c>
      <c r="AV13" s="332"/>
      <c r="AW13" s="332"/>
      <c r="AX13" s="332"/>
      <c r="AY13" s="332"/>
      <c r="AZ13" s="332"/>
      <c r="BA13" s="332"/>
      <c r="BB13" s="332"/>
      <c r="BC13" s="333"/>
      <c r="BD13" s="331">
        <v>6373.84</v>
      </c>
      <c r="BE13" s="332"/>
      <c r="BF13" s="332"/>
      <c r="BG13" s="332"/>
      <c r="BH13" s="332"/>
      <c r="BI13" s="332"/>
      <c r="BJ13" s="332"/>
      <c r="BK13" s="332"/>
      <c r="BL13" s="333"/>
      <c r="BM13" s="331">
        <v>32170.5475</v>
      </c>
      <c r="BN13" s="332"/>
      <c r="BO13" s="332"/>
      <c r="BP13" s="332"/>
      <c r="BQ13" s="332"/>
      <c r="BR13" s="332"/>
      <c r="BS13" s="332"/>
      <c r="BT13" s="332"/>
      <c r="BU13" s="333"/>
      <c r="BV13" s="331"/>
      <c r="BW13" s="332"/>
      <c r="BX13" s="332"/>
      <c r="BY13" s="332"/>
      <c r="BZ13" s="332"/>
      <c r="CA13" s="332"/>
      <c r="CB13" s="332"/>
      <c r="CC13" s="332"/>
      <c r="CD13" s="332"/>
      <c r="CE13" s="332"/>
      <c r="CF13" s="333"/>
      <c r="CG13" s="331">
        <f>(Z13*(AL13+BV13)*12)</f>
        <v>61283700</v>
      </c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3"/>
      <c r="CS13" s="331">
        <f>CG13</f>
        <v>61283700</v>
      </c>
      <c r="CT13" s="332"/>
      <c r="CU13" s="332"/>
      <c r="CV13" s="332"/>
      <c r="CW13" s="332"/>
      <c r="CX13" s="332"/>
      <c r="CY13" s="332"/>
      <c r="CZ13" s="332"/>
      <c r="DA13" s="332"/>
      <c r="DB13" s="332"/>
      <c r="DC13" s="333"/>
      <c r="DD13" s="331"/>
      <c r="DE13" s="332"/>
      <c r="DF13" s="332"/>
      <c r="DG13" s="332"/>
      <c r="DH13" s="332"/>
      <c r="DI13" s="332"/>
      <c r="DJ13" s="332"/>
      <c r="DK13" s="332"/>
      <c r="DL13" s="332"/>
      <c r="DM13" s="332"/>
      <c r="DN13" s="333"/>
      <c r="DO13" s="331"/>
      <c r="DP13" s="332"/>
      <c r="DQ13" s="332"/>
      <c r="DR13" s="332"/>
      <c r="DS13" s="332"/>
      <c r="DT13" s="332"/>
      <c r="DU13" s="332"/>
      <c r="DV13" s="333"/>
      <c r="DW13" s="331"/>
      <c r="DX13" s="332"/>
      <c r="DY13" s="332"/>
      <c r="DZ13" s="332"/>
      <c r="EA13" s="332"/>
      <c r="EB13" s="332"/>
      <c r="EC13" s="333"/>
    </row>
    <row r="14" spans="1:133" s="13" customFormat="1" ht="52.5" customHeight="1">
      <c r="A14" s="322" t="s">
        <v>24</v>
      </c>
      <c r="B14" s="323"/>
      <c r="C14" s="323"/>
      <c r="D14" s="323"/>
      <c r="E14" s="323"/>
      <c r="F14" s="324"/>
      <c r="G14" s="325" t="s">
        <v>184</v>
      </c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4"/>
      <c r="Z14" s="328">
        <v>48</v>
      </c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30"/>
      <c r="AL14" s="331">
        <f>AU14+BD14+BM14</f>
        <v>43695.32986</v>
      </c>
      <c r="AM14" s="332"/>
      <c r="AN14" s="332"/>
      <c r="AO14" s="332"/>
      <c r="AP14" s="332"/>
      <c r="AQ14" s="332"/>
      <c r="AR14" s="332"/>
      <c r="AS14" s="332"/>
      <c r="AT14" s="333"/>
      <c r="AU14" s="331">
        <v>28027.34</v>
      </c>
      <c r="AV14" s="332"/>
      <c r="AW14" s="332"/>
      <c r="AX14" s="332"/>
      <c r="AY14" s="332"/>
      <c r="AZ14" s="332"/>
      <c r="BA14" s="332"/>
      <c r="BB14" s="332"/>
      <c r="BC14" s="333"/>
      <c r="BD14" s="331">
        <v>6983.12</v>
      </c>
      <c r="BE14" s="332"/>
      <c r="BF14" s="332"/>
      <c r="BG14" s="332"/>
      <c r="BH14" s="332"/>
      <c r="BI14" s="332"/>
      <c r="BJ14" s="332"/>
      <c r="BK14" s="332"/>
      <c r="BL14" s="333"/>
      <c r="BM14" s="331">
        <v>8684.86986</v>
      </c>
      <c r="BN14" s="332"/>
      <c r="BO14" s="332"/>
      <c r="BP14" s="332"/>
      <c r="BQ14" s="332"/>
      <c r="BR14" s="332"/>
      <c r="BS14" s="332"/>
      <c r="BT14" s="332"/>
      <c r="BU14" s="333"/>
      <c r="BV14" s="331"/>
      <c r="BW14" s="332"/>
      <c r="BX14" s="332"/>
      <c r="BY14" s="332"/>
      <c r="BZ14" s="332"/>
      <c r="CA14" s="332"/>
      <c r="CB14" s="332"/>
      <c r="CC14" s="332"/>
      <c r="CD14" s="332"/>
      <c r="CE14" s="332"/>
      <c r="CF14" s="333"/>
      <c r="CG14" s="331">
        <f>(Z14*(AL14+BV14)*12)</f>
        <v>25168509.99936</v>
      </c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3"/>
      <c r="CS14" s="331">
        <f>CG14</f>
        <v>25168509.99936</v>
      </c>
      <c r="CT14" s="332"/>
      <c r="CU14" s="332"/>
      <c r="CV14" s="332"/>
      <c r="CW14" s="332"/>
      <c r="CX14" s="332"/>
      <c r="CY14" s="332"/>
      <c r="CZ14" s="332"/>
      <c r="DA14" s="332"/>
      <c r="DB14" s="332"/>
      <c r="DC14" s="333"/>
      <c r="DD14" s="331"/>
      <c r="DE14" s="332"/>
      <c r="DF14" s="332"/>
      <c r="DG14" s="332"/>
      <c r="DH14" s="332"/>
      <c r="DI14" s="332"/>
      <c r="DJ14" s="332"/>
      <c r="DK14" s="332"/>
      <c r="DL14" s="332"/>
      <c r="DM14" s="332"/>
      <c r="DN14" s="333"/>
      <c r="DO14" s="331"/>
      <c r="DP14" s="332"/>
      <c r="DQ14" s="332"/>
      <c r="DR14" s="332"/>
      <c r="DS14" s="332"/>
      <c r="DT14" s="332"/>
      <c r="DU14" s="332"/>
      <c r="DV14" s="333"/>
      <c r="DW14" s="331"/>
      <c r="DX14" s="332"/>
      <c r="DY14" s="332"/>
      <c r="DZ14" s="332"/>
      <c r="EA14" s="332"/>
      <c r="EB14" s="332"/>
      <c r="EC14" s="333"/>
    </row>
    <row r="15" spans="1:133" s="13" customFormat="1" ht="51.75" customHeight="1" hidden="1">
      <c r="A15" s="322" t="s">
        <v>25</v>
      </c>
      <c r="B15" s="323"/>
      <c r="C15" s="323"/>
      <c r="D15" s="323"/>
      <c r="E15" s="323"/>
      <c r="F15" s="324"/>
      <c r="G15" s="325" t="s">
        <v>185</v>
      </c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4"/>
      <c r="Z15" s="328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30"/>
      <c r="AL15" s="331"/>
      <c r="AM15" s="332"/>
      <c r="AN15" s="332"/>
      <c r="AO15" s="332"/>
      <c r="AP15" s="332"/>
      <c r="AQ15" s="332"/>
      <c r="AR15" s="332"/>
      <c r="AS15" s="332"/>
      <c r="AT15" s="333"/>
      <c r="AU15" s="331"/>
      <c r="AV15" s="332"/>
      <c r="AW15" s="332"/>
      <c r="AX15" s="332"/>
      <c r="AY15" s="332"/>
      <c r="AZ15" s="332"/>
      <c r="BA15" s="332"/>
      <c r="BB15" s="332"/>
      <c r="BC15" s="333"/>
      <c r="BD15" s="331"/>
      <c r="BE15" s="332"/>
      <c r="BF15" s="332"/>
      <c r="BG15" s="332"/>
      <c r="BH15" s="332"/>
      <c r="BI15" s="332"/>
      <c r="BJ15" s="332"/>
      <c r="BK15" s="332"/>
      <c r="BL15" s="333"/>
      <c r="BM15" s="331"/>
      <c r="BN15" s="332"/>
      <c r="BO15" s="332"/>
      <c r="BP15" s="332"/>
      <c r="BQ15" s="332"/>
      <c r="BR15" s="332"/>
      <c r="BS15" s="332"/>
      <c r="BT15" s="332"/>
      <c r="BU15" s="333"/>
      <c r="BV15" s="331"/>
      <c r="BW15" s="332"/>
      <c r="BX15" s="332"/>
      <c r="BY15" s="332"/>
      <c r="BZ15" s="332"/>
      <c r="CA15" s="332"/>
      <c r="CB15" s="332"/>
      <c r="CC15" s="332"/>
      <c r="CD15" s="332"/>
      <c r="CE15" s="332"/>
      <c r="CF15" s="333"/>
      <c r="CG15" s="331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3"/>
      <c r="CS15" s="331"/>
      <c r="CT15" s="332"/>
      <c r="CU15" s="332"/>
      <c r="CV15" s="332"/>
      <c r="CW15" s="332"/>
      <c r="CX15" s="332"/>
      <c r="CY15" s="332"/>
      <c r="CZ15" s="332"/>
      <c r="DA15" s="332"/>
      <c r="DB15" s="332"/>
      <c r="DC15" s="333"/>
      <c r="DD15" s="331"/>
      <c r="DE15" s="332"/>
      <c r="DF15" s="332"/>
      <c r="DG15" s="332"/>
      <c r="DH15" s="332"/>
      <c r="DI15" s="332"/>
      <c r="DJ15" s="332"/>
      <c r="DK15" s="332"/>
      <c r="DL15" s="332"/>
      <c r="DM15" s="332"/>
      <c r="DN15" s="333"/>
      <c r="DO15" s="331"/>
      <c r="DP15" s="332"/>
      <c r="DQ15" s="332"/>
      <c r="DR15" s="332"/>
      <c r="DS15" s="332"/>
      <c r="DT15" s="332"/>
      <c r="DU15" s="332"/>
      <c r="DV15" s="333"/>
      <c r="DW15" s="331"/>
      <c r="DX15" s="332"/>
      <c r="DY15" s="332"/>
      <c r="DZ15" s="332"/>
      <c r="EA15" s="332"/>
      <c r="EB15" s="332"/>
      <c r="EC15" s="333"/>
    </row>
    <row r="16" spans="1:133" s="13" customFormat="1" ht="27" customHeight="1">
      <c r="A16" s="322" t="s">
        <v>25</v>
      </c>
      <c r="B16" s="323"/>
      <c r="C16" s="323"/>
      <c r="D16" s="323"/>
      <c r="E16" s="323"/>
      <c r="F16" s="324"/>
      <c r="G16" s="325" t="s">
        <v>186</v>
      </c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4"/>
      <c r="Z16" s="328">
        <v>12</v>
      </c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30"/>
      <c r="AL16" s="331">
        <f>AU16+BD16+BM16</f>
        <v>31940.916670000002</v>
      </c>
      <c r="AM16" s="332"/>
      <c r="AN16" s="332"/>
      <c r="AO16" s="332"/>
      <c r="AP16" s="332"/>
      <c r="AQ16" s="332"/>
      <c r="AR16" s="332"/>
      <c r="AS16" s="332"/>
      <c r="AT16" s="333"/>
      <c r="AU16" s="331">
        <v>21324.15</v>
      </c>
      <c r="AV16" s="332"/>
      <c r="AW16" s="332"/>
      <c r="AX16" s="332"/>
      <c r="AY16" s="332"/>
      <c r="AZ16" s="332"/>
      <c r="BA16" s="332"/>
      <c r="BB16" s="332"/>
      <c r="BC16" s="333"/>
      <c r="BD16" s="331">
        <v>774.65</v>
      </c>
      <c r="BE16" s="332"/>
      <c r="BF16" s="332"/>
      <c r="BG16" s="332"/>
      <c r="BH16" s="332"/>
      <c r="BI16" s="332"/>
      <c r="BJ16" s="332"/>
      <c r="BK16" s="332"/>
      <c r="BL16" s="333"/>
      <c r="BM16" s="331">
        <v>9842.11667</v>
      </c>
      <c r="BN16" s="332"/>
      <c r="BO16" s="332"/>
      <c r="BP16" s="332"/>
      <c r="BQ16" s="332"/>
      <c r="BR16" s="332"/>
      <c r="BS16" s="332"/>
      <c r="BT16" s="332"/>
      <c r="BU16" s="333"/>
      <c r="BV16" s="331"/>
      <c r="BW16" s="332"/>
      <c r="BX16" s="332"/>
      <c r="BY16" s="332"/>
      <c r="BZ16" s="332"/>
      <c r="CA16" s="332"/>
      <c r="CB16" s="332"/>
      <c r="CC16" s="332"/>
      <c r="CD16" s="332"/>
      <c r="CE16" s="332"/>
      <c r="CF16" s="333"/>
      <c r="CG16" s="331">
        <f>(Z16*(AL16+BV16)*12)</f>
        <v>4599492.00048</v>
      </c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3"/>
      <c r="CS16" s="331">
        <f>CG16</f>
        <v>4599492.00048</v>
      </c>
      <c r="CT16" s="332"/>
      <c r="CU16" s="332"/>
      <c r="CV16" s="332"/>
      <c r="CW16" s="332"/>
      <c r="CX16" s="332"/>
      <c r="CY16" s="332"/>
      <c r="CZ16" s="332"/>
      <c r="DA16" s="332"/>
      <c r="DB16" s="332"/>
      <c r="DC16" s="333"/>
      <c r="DD16" s="331"/>
      <c r="DE16" s="332"/>
      <c r="DF16" s="332"/>
      <c r="DG16" s="332"/>
      <c r="DH16" s="332"/>
      <c r="DI16" s="332"/>
      <c r="DJ16" s="332"/>
      <c r="DK16" s="332"/>
      <c r="DL16" s="332"/>
      <c r="DM16" s="332"/>
      <c r="DN16" s="333"/>
      <c r="DO16" s="331"/>
      <c r="DP16" s="332"/>
      <c r="DQ16" s="332"/>
      <c r="DR16" s="332"/>
      <c r="DS16" s="332"/>
      <c r="DT16" s="332"/>
      <c r="DU16" s="332"/>
      <c r="DV16" s="333"/>
      <c r="DW16" s="331"/>
      <c r="DX16" s="332"/>
      <c r="DY16" s="332"/>
      <c r="DZ16" s="332"/>
      <c r="EA16" s="332"/>
      <c r="EB16" s="332"/>
      <c r="EC16" s="333"/>
    </row>
    <row r="17" spans="1:133" s="13" customFormat="1" ht="86.25" customHeight="1">
      <c r="A17" s="322" t="s">
        <v>8</v>
      </c>
      <c r="B17" s="323"/>
      <c r="C17" s="323"/>
      <c r="D17" s="323"/>
      <c r="E17" s="323"/>
      <c r="F17" s="324"/>
      <c r="G17" s="325" t="s">
        <v>181</v>
      </c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7"/>
      <c r="Z17" s="328">
        <v>100</v>
      </c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30"/>
      <c r="AL17" s="331">
        <v>7150</v>
      </c>
      <c r="AM17" s="332"/>
      <c r="AN17" s="332"/>
      <c r="AO17" s="332"/>
      <c r="AP17" s="332"/>
      <c r="AQ17" s="332"/>
      <c r="AR17" s="332"/>
      <c r="AS17" s="332"/>
      <c r="AT17" s="333"/>
      <c r="AU17" s="331" t="s">
        <v>1</v>
      </c>
      <c r="AV17" s="332"/>
      <c r="AW17" s="332"/>
      <c r="AX17" s="332"/>
      <c r="AY17" s="332"/>
      <c r="AZ17" s="332"/>
      <c r="BA17" s="332"/>
      <c r="BB17" s="332"/>
      <c r="BC17" s="333"/>
      <c r="BD17" s="331" t="s">
        <v>1</v>
      </c>
      <c r="BE17" s="332"/>
      <c r="BF17" s="332"/>
      <c r="BG17" s="332"/>
      <c r="BH17" s="332"/>
      <c r="BI17" s="332"/>
      <c r="BJ17" s="332"/>
      <c r="BK17" s="332"/>
      <c r="BL17" s="333"/>
      <c r="BM17" s="331" t="s">
        <v>1</v>
      </c>
      <c r="BN17" s="332"/>
      <c r="BO17" s="332"/>
      <c r="BP17" s="332"/>
      <c r="BQ17" s="332"/>
      <c r="BR17" s="332"/>
      <c r="BS17" s="332"/>
      <c r="BT17" s="332"/>
      <c r="BU17" s="333"/>
      <c r="BV17" s="331" t="s">
        <v>1</v>
      </c>
      <c r="BW17" s="332"/>
      <c r="BX17" s="332"/>
      <c r="BY17" s="332"/>
      <c r="BZ17" s="332"/>
      <c r="CA17" s="332"/>
      <c r="CB17" s="332"/>
      <c r="CC17" s="332"/>
      <c r="CD17" s="332"/>
      <c r="CE17" s="332"/>
      <c r="CF17" s="333"/>
      <c r="CG17" s="331">
        <f>Z17*AL17</f>
        <v>715000</v>
      </c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3"/>
      <c r="CS17" s="331">
        <f>CG17</f>
        <v>715000</v>
      </c>
      <c r="CT17" s="332"/>
      <c r="CU17" s="332"/>
      <c r="CV17" s="332"/>
      <c r="CW17" s="332"/>
      <c r="CX17" s="332"/>
      <c r="CY17" s="332"/>
      <c r="CZ17" s="332"/>
      <c r="DA17" s="332"/>
      <c r="DB17" s="332"/>
      <c r="DC17" s="333"/>
      <c r="DD17" s="331"/>
      <c r="DE17" s="332"/>
      <c r="DF17" s="332"/>
      <c r="DG17" s="332"/>
      <c r="DH17" s="332"/>
      <c r="DI17" s="332"/>
      <c r="DJ17" s="332"/>
      <c r="DK17" s="332"/>
      <c r="DL17" s="332"/>
      <c r="DM17" s="332"/>
      <c r="DN17" s="333"/>
      <c r="DO17" s="331"/>
      <c r="DP17" s="332"/>
      <c r="DQ17" s="332"/>
      <c r="DR17" s="332"/>
      <c r="DS17" s="332"/>
      <c r="DT17" s="332"/>
      <c r="DU17" s="332"/>
      <c r="DV17" s="333"/>
      <c r="DW17" s="350"/>
      <c r="DX17" s="351"/>
      <c r="DY17" s="351"/>
      <c r="DZ17" s="351"/>
      <c r="EA17" s="351"/>
      <c r="EB17" s="351"/>
      <c r="EC17" s="352"/>
    </row>
    <row r="18" spans="1:133" s="13" customFormat="1" ht="16.5" customHeight="1">
      <c r="A18" s="349" t="s">
        <v>18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7"/>
      <c r="AL18" s="331"/>
      <c r="AM18" s="332"/>
      <c r="AN18" s="332"/>
      <c r="AO18" s="332"/>
      <c r="AP18" s="332"/>
      <c r="AQ18" s="332"/>
      <c r="AR18" s="332"/>
      <c r="AS18" s="332"/>
      <c r="AT18" s="333"/>
      <c r="AU18" s="331" t="s">
        <v>1</v>
      </c>
      <c r="AV18" s="332"/>
      <c r="AW18" s="332"/>
      <c r="AX18" s="332"/>
      <c r="AY18" s="332"/>
      <c r="AZ18" s="332"/>
      <c r="BA18" s="332"/>
      <c r="BB18" s="332"/>
      <c r="BC18" s="333"/>
      <c r="BD18" s="331" t="s">
        <v>1</v>
      </c>
      <c r="BE18" s="332"/>
      <c r="BF18" s="332"/>
      <c r="BG18" s="332"/>
      <c r="BH18" s="332"/>
      <c r="BI18" s="332"/>
      <c r="BJ18" s="332"/>
      <c r="BK18" s="332"/>
      <c r="BL18" s="333"/>
      <c r="BM18" s="331" t="s">
        <v>1</v>
      </c>
      <c r="BN18" s="332"/>
      <c r="BO18" s="332"/>
      <c r="BP18" s="332"/>
      <c r="BQ18" s="332"/>
      <c r="BR18" s="332"/>
      <c r="BS18" s="332"/>
      <c r="BT18" s="332"/>
      <c r="BU18" s="333"/>
      <c r="BV18" s="331"/>
      <c r="BW18" s="332"/>
      <c r="BX18" s="332"/>
      <c r="BY18" s="332"/>
      <c r="BZ18" s="332"/>
      <c r="CA18" s="332"/>
      <c r="CB18" s="332"/>
      <c r="CC18" s="332"/>
      <c r="CD18" s="332"/>
      <c r="CE18" s="332"/>
      <c r="CF18" s="333"/>
      <c r="CG18" s="331">
        <f>CG17+CG12</f>
        <v>91766701.99983999</v>
      </c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3"/>
      <c r="CS18" s="331">
        <f>CS17+CS12</f>
        <v>91766701.99983999</v>
      </c>
      <c r="CT18" s="332"/>
      <c r="CU18" s="332"/>
      <c r="CV18" s="332"/>
      <c r="CW18" s="332"/>
      <c r="CX18" s="332"/>
      <c r="CY18" s="332"/>
      <c r="CZ18" s="332"/>
      <c r="DA18" s="332"/>
      <c r="DB18" s="332"/>
      <c r="DC18" s="333"/>
      <c r="DD18" s="331"/>
      <c r="DE18" s="332"/>
      <c r="DF18" s="332"/>
      <c r="DG18" s="332"/>
      <c r="DH18" s="332"/>
      <c r="DI18" s="332"/>
      <c r="DJ18" s="332"/>
      <c r="DK18" s="332"/>
      <c r="DL18" s="332"/>
      <c r="DM18" s="332"/>
      <c r="DN18" s="333"/>
      <c r="DO18" s="331"/>
      <c r="DP18" s="332"/>
      <c r="DQ18" s="332"/>
      <c r="DR18" s="332"/>
      <c r="DS18" s="332"/>
      <c r="DT18" s="332"/>
      <c r="DU18" s="332"/>
      <c r="DV18" s="333"/>
      <c r="DW18" s="331"/>
      <c r="DX18" s="332"/>
      <c r="DY18" s="332"/>
      <c r="DZ18" s="332"/>
      <c r="EA18" s="332"/>
      <c r="EB18" s="332"/>
      <c r="EC18" s="333"/>
    </row>
    <row r="19" spans="1:133" ht="15">
      <c r="A19" s="336" t="s">
        <v>152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/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7"/>
      <c r="CO19" s="337"/>
      <c r="CP19" s="337"/>
      <c r="CQ19" s="337"/>
      <c r="CR19" s="337"/>
      <c r="CS19" s="337"/>
      <c r="CT19" s="337"/>
      <c r="CU19" s="337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7"/>
      <c r="DG19" s="337"/>
      <c r="DH19" s="337"/>
      <c r="DI19" s="337"/>
      <c r="DJ19" s="337"/>
      <c r="DK19" s="337"/>
      <c r="DL19" s="337"/>
      <c r="DM19" s="337"/>
      <c r="DN19" s="337"/>
      <c r="DO19" s="337"/>
      <c r="DP19" s="337"/>
      <c r="DQ19" s="337"/>
      <c r="DR19" s="337"/>
      <c r="DS19" s="337"/>
      <c r="DT19" s="337"/>
      <c r="DU19" s="337"/>
      <c r="DV19" s="337"/>
      <c r="DW19" s="337"/>
      <c r="DX19" s="337"/>
      <c r="DY19" s="337"/>
      <c r="DZ19" s="337"/>
      <c r="EA19" s="337"/>
      <c r="EB19" s="337"/>
      <c r="EC19" s="337"/>
    </row>
  </sheetData>
  <sheetProtection/>
  <mergeCells count="123">
    <mergeCell ref="DW12:EC12"/>
    <mergeCell ref="BM12:BU12"/>
    <mergeCell ref="BV12:CF12"/>
    <mergeCell ref="CG12:CR12"/>
    <mergeCell ref="CS12:DC12"/>
    <mergeCell ref="DD12:DN12"/>
    <mergeCell ref="DO12:DV12"/>
    <mergeCell ref="A12:F12"/>
    <mergeCell ref="G12:Y12"/>
    <mergeCell ref="Z12:AK12"/>
    <mergeCell ref="AL12:AT12"/>
    <mergeCell ref="AU12:BC12"/>
    <mergeCell ref="BD12:BL12"/>
    <mergeCell ref="G14:Y14"/>
    <mergeCell ref="G15:Y15"/>
    <mergeCell ref="G16:Y16"/>
    <mergeCell ref="BV18:CF18"/>
    <mergeCell ref="AU14:BC14"/>
    <mergeCell ref="AL18:AT18"/>
    <mergeCell ref="AU18:BC18"/>
    <mergeCell ref="BD18:BL18"/>
    <mergeCell ref="AL14:AT14"/>
    <mergeCell ref="DW18:EC18"/>
    <mergeCell ref="DD18:DN18"/>
    <mergeCell ref="DO18:DV18"/>
    <mergeCell ref="DO16:DV16"/>
    <mergeCell ref="DD16:DN16"/>
    <mergeCell ref="DW17:EC17"/>
    <mergeCell ref="DW16:EC16"/>
    <mergeCell ref="DO17:DV17"/>
    <mergeCell ref="DD14:DN14"/>
    <mergeCell ref="BM14:BU14"/>
    <mergeCell ref="BV14:CF14"/>
    <mergeCell ref="CG14:CR14"/>
    <mergeCell ref="DW14:EC14"/>
    <mergeCell ref="DW15:EC15"/>
    <mergeCell ref="DO15:DV15"/>
    <mergeCell ref="DO14:DV14"/>
    <mergeCell ref="BV15:CF15"/>
    <mergeCell ref="CS14:DC14"/>
    <mergeCell ref="CG16:CR16"/>
    <mergeCell ref="BM17:BU17"/>
    <mergeCell ref="BV17:CF17"/>
    <mergeCell ref="CS16:DC16"/>
    <mergeCell ref="CS15:DC15"/>
    <mergeCell ref="DD15:DN15"/>
    <mergeCell ref="CS17:DC17"/>
    <mergeCell ref="DD17:DN17"/>
    <mergeCell ref="CS18:DC18"/>
    <mergeCell ref="BV16:CF16"/>
    <mergeCell ref="A15:F15"/>
    <mergeCell ref="Z15:AK15"/>
    <mergeCell ref="AL15:AT15"/>
    <mergeCell ref="AU15:BC15"/>
    <mergeCell ref="BM16:BU16"/>
    <mergeCell ref="CG15:CR15"/>
    <mergeCell ref="CG17:CR17"/>
    <mergeCell ref="A18:AK18"/>
    <mergeCell ref="BV13:CF13"/>
    <mergeCell ref="BD13:BL13"/>
    <mergeCell ref="BD15:BL15"/>
    <mergeCell ref="BM18:BU18"/>
    <mergeCell ref="CG18:CR18"/>
    <mergeCell ref="A16:F16"/>
    <mergeCell ref="Z16:AK16"/>
    <mergeCell ref="AL16:AT16"/>
    <mergeCell ref="AU16:BC16"/>
    <mergeCell ref="BD16:BL16"/>
    <mergeCell ref="DO13:DV13"/>
    <mergeCell ref="BD14:BL14"/>
    <mergeCell ref="BM15:BU15"/>
    <mergeCell ref="A14:F14"/>
    <mergeCell ref="Z14:AK14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BM13:BU13"/>
    <mergeCell ref="G13:Y13"/>
    <mergeCell ref="G11:Y11"/>
    <mergeCell ref="Z11:AK11"/>
    <mergeCell ref="AL11:AT11"/>
    <mergeCell ref="AU11:BC11"/>
    <mergeCell ref="BD11:BL11"/>
    <mergeCell ref="BM11:BU11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  <mergeCell ref="A17:F17"/>
    <mergeCell ref="G17:Y17"/>
    <mergeCell ref="Z17:AK17"/>
    <mergeCell ref="AL17:AT17"/>
    <mergeCell ref="AU17:BC17"/>
    <mergeCell ref="BD17:BL17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G18"/>
  <sheetViews>
    <sheetView zoomScalePageLayoutView="0" workbookViewId="0" topLeftCell="A1">
      <selection activeCell="BZ7" sqref="BZ7:CL7"/>
    </sheetView>
  </sheetViews>
  <sheetFormatPr defaultColWidth="0.875" defaultRowHeight="12.75"/>
  <cols>
    <col min="1" max="6" width="0.875" style="3" customWidth="1"/>
    <col min="7" max="7" width="2.375" style="3" customWidth="1"/>
    <col min="8" max="124" width="0.875" style="3" customWidth="1"/>
    <col min="125" max="125" width="2.875" style="3" customWidth="1"/>
    <col min="126" max="134" width="0.875" style="3" customWidth="1"/>
    <col min="135" max="135" width="2.25390625" style="3" customWidth="1"/>
    <col min="136" max="136" width="1.625" style="3" customWidth="1"/>
    <col min="137" max="137" width="0.875" style="3" customWidth="1"/>
    <col min="138" max="16384" width="0.875" style="3" customWidth="1"/>
  </cols>
  <sheetData>
    <row r="1" spans="1:137" ht="15">
      <c r="A1" s="391" t="s">
        <v>467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  <c r="CV1" s="392"/>
      <c r="CW1" s="392"/>
      <c r="CX1" s="392"/>
      <c r="CY1" s="392"/>
      <c r="CZ1" s="392"/>
      <c r="DA1" s="392"/>
      <c r="DB1" s="392"/>
      <c r="DC1" s="392"/>
      <c r="DD1" s="392"/>
      <c r="DE1" s="392"/>
      <c r="DF1" s="392"/>
      <c r="DG1" s="392"/>
      <c r="DH1" s="392"/>
      <c r="DI1" s="392"/>
      <c r="DJ1" s="392"/>
      <c r="DK1" s="392"/>
      <c r="DL1" s="392"/>
      <c r="DM1" s="392"/>
      <c r="DN1" s="392"/>
      <c r="DO1" s="392"/>
      <c r="DP1" s="392"/>
      <c r="DQ1" s="392"/>
      <c r="DR1" s="392"/>
      <c r="DS1" s="392"/>
      <c r="DT1" s="392"/>
      <c r="DU1" s="392"/>
      <c r="DV1" s="392"/>
      <c r="DW1" s="392"/>
      <c r="DX1" s="392"/>
      <c r="DY1" s="392"/>
      <c r="DZ1" s="392"/>
      <c r="EA1" s="392"/>
      <c r="EB1" s="392"/>
      <c r="EC1" s="392"/>
      <c r="ED1" s="392"/>
      <c r="EE1" s="392"/>
      <c r="EF1" s="392"/>
      <c r="EG1" s="392"/>
    </row>
    <row r="2" ht="12.75" customHeight="1"/>
    <row r="3" spans="1:137" s="120" customFormat="1" ht="21.75" customHeight="1">
      <c r="A3" s="379" t="s">
        <v>3</v>
      </c>
      <c r="B3" s="393"/>
      <c r="C3" s="393"/>
      <c r="D3" s="393"/>
      <c r="E3" s="393"/>
      <c r="F3" s="394"/>
      <c r="G3" s="379" t="s">
        <v>22</v>
      </c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4"/>
      <c r="AC3" s="379" t="s">
        <v>468</v>
      </c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1"/>
      <c r="AP3" s="379" t="s">
        <v>469</v>
      </c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4"/>
      <c r="BC3" s="379" t="s">
        <v>470</v>
      </c>
      <c r="BD3" s="393"/>
      <c r="BE3" s="393"/>
      <c r="BF3" s="393"/>
      <c r="BG3" s="393"/>
      <c r="BH3" s="393"/>
      <c r="BI3" s="393"/>
      <c r="BJ3" s="393"/>
      <c r="BK3" s="393"/>
      <c r="BL3" s="394"/>
      <c r="BM3" s="379" t="s">
        <v>471</v>
      </c>
      <c r="BN3" s="393"/>
      <c r="BO3" s="393"/>
      <c r="BP3" s="393"/>
      <c r="BQ3" s="393"/>
      <c r="BR3" s="393"/>
      <c r="BS3" s="393"/>
      <c r="BT3" s="393"/>
      <c r="BU3" s="393"/>
      <c r="BV3" s="393"/>
      <c r="BW3" s="393"/>
      <c r="BX3" s="393"/>
      <c r="BY3" s="393"/>
      <c r="BZ3" s="379" t="s">
        <v>472</v>
      </c>
      <c r="CA3" s="393"/>
      <c r="CB3" s="393"/>
      <c r="CC3" s="393"/>
      <c r="CD3" s="393"/>
      <c r="CE3" s="393"/>
      <c r="CF3" s="393"/>
      <c r="CG3" s="393"/>
      <c r="CH3" s="393"/>
      <c r="CI3" s="393"/>
      <c r="CJ3" s="393"/>
      <c r="CK3" s="393"/>
      <c r="CL3" s="394"/>
      <c r="CM3" s="368" t="s">
        <v>0</v>
      </c>
      <c r="CN3" s="404"/>
      <c r="CO3" s="404"/>
      <c r="CP3" s="404"/>
      <c r="CQ3" s="404"/>
      <c r="CR3" s="404"/>
      <c r="CS3" s="404"/>
      <c r="CT3" s="404"/>
      <c r="CU3" s="404"/>
      <c r="CV3" s="404"/>
      <c r="CW3" s="404"/>
      <c r="CX3" s="404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4"/>
      <c r="DW3" s="404"/>
      <c r="DX3" s="404"/>
      <c r="DY3" s="404"/>
      <c r="DZ3" s="404"/>
      <c r="EA3" s="404"/>
      <c r="EB3" s="404"/>
      <c r="EC3" s="404"/>
      <c r="ED3" s="404"/>
      <c r="EE3" s="404"/>
      <c r="EF3" s="404"/>
      <c r="EG3" s="405"/>
    </row>
    <row r="4" spans="1:137" s="120" customFormat="1" ht="90" customHeight="1">
      <c r="A4" s="395"/>
      <c r="B4" s="396"/>
      <c r="C4" s="396"/>
      <c r="D4" s="396"/>
      <c r="E4" s="396"/>
      <c r="F4" s="397"/>
      <c r="G4" s="395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7"/>
      <c r="AC4" s="401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3"/>
      <c r="AP4" s="395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7"/>
      <c r="BC4" s="395"/>
      <c r="BD4" s="396"/>
      <c r="BE4" s="396"/>
      <c r="BF4" s="396"/>
      <c r="BG4" s="396"/>
      <c r="BH4" s="396"/>
      <c r="BI4" s="396"/>
      <c r="BJ4" s="396"/>
      <c r="BK4" s="396"/>
      <c r="BL4" s="397"/>
      <c r="BM4" s="395"/>
      <c r="BN4" s="396"/>
      <c r="BO4" s="396"/>
      <c r="BP4" s="396"/>
      <c r="BQ4" s="396"/>
      <c r="BR4" s="396"/>
      <c r="BS4" s="396"/>
      <c r="BT4" s="396"/>
      <c r="BU4" s="396"/>
      <c r="BV4" s="396"/>
      <c r="BW4" s="396"/>
      <c r="BX4" s="396"/>
      <c r="BY4" s="396"/>
      <c r="BZ4" s="395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7"/>
      <c r="CM4" s="379" t="s">
        <v>118</v>
      </c>
      <c r="CN4" s="380"/>
      <c r="CO4" s="380"/>
      <c r="CP4" s="380"/>
      <c r="CQ4" s="380"/>
      <c r="CR4" s="380"/>
      <c r="CS4" s="380"/>
      <c r="CT4" s="380"/>
      <c r="CU4" s="380"/>
      <c r="CV4" s="380"/>
      <c r="CW4" s="380"/>
      <c r="CX4" s="380"/>
      <c r="CY4" s="381"/>
      <c r="CZ4" s="379" t="s">
        <v>122</v>
      </c>
      <c r="DA4" s="380"/>
      <c r="DB4" s="380"/>
      <c r="DC4" s="380"/>
      <c r="DD4" s="380"/>
      <c r="DE4" s="380"/>
      <c r="DF4" s="380"/>
      <c r="DG4" s="380"/>
      <c r="DH4" s="380"/>
      <c r="DI4" s="380"/>
      <c r="DJ4" s="380"/>
      <c r="DK4" s="380"/>
      <c r="DL4" s="380"/>
      <c r="DM4" s="381"/>
      <c r="DN4" s="385" t="s">
        <v>473</v>
      </c>
      <c r="DO4" s="385"/>
      <c r="DP4" s="385"/>
      <c r="DQ4" s="385"/>
      <c r="DR4" s="385"/>
      <c r="DS4" s="385"/>
      <c r="DT4" s="385"/>
      <c r="DU4" s="385"/>
      <c r="DV4" s="385"/>
      <c r="DW4" s="385"/>
      <c r="DX4" s="385"/>
      <c r="DY4" s="385"/>
      <c r="DZ4" s="385"/>
      <c r="EA4" s="385"/>
      <c r="EB4" s="385"/>
      <c r="EC4" s="385"/>
      <c r="ED4" s="385"/>
      <c r="EE4" s="385"/>
      <c r="EF4" s="385"/>
      <c r="EG4" s="386"/>
    </row>
    <row r="5" spans="1:137" s="120" customFormat="1" ht="29.25" customHeight="1">
      <c r="A5" s="398"/>
      <c r="B5" s="399"/>
      <c r="C5" s="399"/>
      <c r="D5" s="399"/>
      <c r="E5" s="399"/>
      <c r="F5" s="400"/>
      <c r="G5" s="398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400"/>
      <c r="AC5" s="382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4"/>
      <c r="AP5" s="398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400"/>
      <c r="BC5" s="398"/>
      <c r="BD5" s="399"/>
      <c r="BE5" s="399"/>
      <c r="BF5" s="399"/>
      <c r="BG5" s="399"/>
      <c r="BH5" s="399"/>
      <c r="BI5" s="399"/>
      <c r="BJ5" s="399"/>
      <c r="BK5" s="399"/>
      <c r="BL5" s="400"/>
      <c r="BM5" s="398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8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400"/>
      <c r="CM5" s="382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4"/>
      <c r="CZ5" s="382"/>
      <c r="DA5" s="383"/>
      <c r="DB5" s="383"/>
      <c r="DC5" s="383"/>
      <c r="DD5" s="383"/>
      <c r="DE5" s="383"/>
      <c r="DF5" s="383"/>
      <c r="DG5" s="383"/>
      <c r="DH5" s="383"/>
      <c r="DI5" s="383"/>
      <c r="DJ5" s="383"/>
      <c r="DK5" s="383"/>
      <c r="DL5" s="383"/>
      <c r="DM5" s="384"/>
      <c r="DN5" s="368" t="s">
        <v>2</v>
      </c>
      <c r="DO5" s="387"/>
      <c r="DP5" s="387"/>
      <c r="DQ5" s="387"/>
      <c r="DR5" s="387"/>
      <c r="DS5" s="387"/>
      <c r="DT5" s="387"/>
      <c r="DU5" s="387"/>
      <c r="DV5" s="387"/>
      <c r="DW5" s="388"/>
      <c r="DX5" s="368" t="s">
        <v>474</v>
      </c>
      <c r="DY5" s="387"/>
      <c r="DZ5" s="387"/>
      <c r="EA5" s="387"/>
      <c r="EB5" s="387"/>
      <c r="EC5" s="387"/>
      <c r="ED5" s="387"/>
      <c r="EE5" s="387"/>
      <c r="EF5" s="387"/>
      <c r="EG5" s="388"/>
    </row>
    <row r="6" spans="1:137" s="121" customFormat="1" ht="12.75">
      <c r="A6" s="376">
        <v>1</v>
      </c>
      <c r="B6" s="377"/>
      <c r="C6" s="377"/>
      <c r="D6" s="377"/>
      <c r="E6" s="377"/>
      <c r="F6" s="378"/>
      <c r="G6" s="376">
        <v>2</v>
      </c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8"/>
      <c r="AC6" s="376">
        <v>3</v>
      </c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90"/>
      <c r="AP6" s="376">
        <v>4</v>
      </c>
      <c r="AQ6" s="377"/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8"/>
      <c r="BC6" s="376">
        <v>5</v>
      </c>
      <c r="BD6" s="377"/>
      <c r="BE6" s="377"/>
      <c r="BF6" s="377"/>
      <c r="BG6" s="377"/>
      <c r="BH6" s="377"/>
      <c r="BI6" s="377"/>
      <c r="BJ6" s="377"/>
      <c r="BK6" s="377"/>
      <c r="BL6" s="378"/>
      <c r="BM6" s="376">
        <v>6</v>
      </c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7"/>
      <c r="BY6" s="377"/>
      <c r="BZ6" s="376">
        <v>7</v>
      </c>
      <c r="CA6" s="377"/>
      <c r="CB6" s="377"/>
      <c r="CC6" s="377"/>
      <c r="CD6" s="377"/>
      <c r="CE6" s="377"/>
      <c r="CF6" s="377"/>
      <c r="CG6" s="377"/>
      <c r="CH6" s="377"/>
      <c r="CI6" s="377"/>
      <c r="CJ6" s="377"/>
      <c r="CK6" s="377"/>
      <c r="CL6" s="378"/>
      <c r="CM6" s="376">
        <v>8</v>
      </c>
      <c r="CN6" s="377"/>
      <c r="CO6" s="377"/>
      <c r="CP6" s="377"/>
      <c r="CQ6" s="377"/>
      <c r="CR6" s="377"/>
      <c r="CS6" s="377"/>
      <c r="CT6" s="377"/>
      <c r="CU6" s="377"/>
      <c r="CV6" s="377"/>
      <c r="CW6" s="377"/>
      <c r="CX6" s="377"/>
      <c r="CY6" s="378"/>
      <c r="CZ6" s="376">
        <v>9</v>
      </c>
      <c r="DA6" s="377"/>
      <c r="DB6" s="377"/>
      <c r="DC6" s="377"/>
      <c r="DD6" s="377"/>
      <c r="DE6" s="377"/>
      <c r="DF6" s="377"/>
      <c r="DG6" s="377"/>
      <c r="DH6" s="377"/>
      <c r="DI6" s="377"/>
      <c r="DJ6" s="377"/>
      <c r="DK6" s="377"/>
      <c r="DL6" s="377"/>
      <c r="DM6" s="378"/>
      <c r="DN6" s="376">
        <v>10</v>
      </c>
      <c r="DO6" s="377"/>
      <c r="DP6" s="377"/>
      <c r="DQ6" s="377"/>
      <c r="DR6" s="377"/>
      <c r="DS6" s="377"/>
      <c r="DT6" s="377"/>
      <c r="DU6" s="377"/>
      <c r="DV6" s="377"/>
      <c r="DW6" s="378"/>
      <c r="DX6" s="376">
        <v>11</v>
      </c>
      <c r="DY6" s="377"/>
      <c r="DZ6" s="377"/>
      <c r="EA6" s="377"/>
      <c r="EB6" s="377"/>
      <c r="EC6" s="377"/>
      <c r="ED6" s="377"/>
      <c r="EE6" s="377"/>
      <c r="EF6" s="377"/>
      <c r="EG6" s="378"/>
    </row>
    <row r="7" spans="1:137" s="122" customFormat="1" ht="98.25" customHeight="1">
      <c r="A7" s="365" t="s">
        <v>7</v>
      </c>
      <c r="B7" s="366"/>
      <c r="C7" s="366"/>
      <c r="D7" s="366"/>
      <c r="E7" s="366"/>
      <c r="F7" s="367"/>
      <c r="G7" s="369" t="s">
        <v>475</v>
      </c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70"/>
      <c r="AC7" s="355" t="s">
        <v>1</v>
      </c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7"/>
      <c r="AP7" s="355" t="s">
        <v>1</v>
      </c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7"/>
      <c r="BC7" s="355" t="s">
        <v>1</v>
      </c>
      <c r="BD7" s="356"/>
      <c r="BE7" s="356"/>
      <c r="BF7" s="356"/>
      <c r="BG7" s="356"/>
      <c r="BH7" s="356"/>
      <c r="BI7" s="356"/>
      <c r="BJ7" s="356"/>
      <c r="BK7" s="356"/>
      <c r="BL7" s="357"/>
      <c r="BM7" s="355" t="s">
        <v>1</v>
      </c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64">
        <f>BZ8+BZ9</f>
        <v>22100</v>
      </c>
      <c r="CA7" s="371"/>
      <c r="CB7" s="371"/>
      <c r="CC7" s="371"/>
      <c r="CD7" s="371"/>
      <c r="CE7" s="371"/>
      <c r="CF7" s="371"/>
      <c r="CG7" s="371"/>
      <c r="CH7" s="371"/>
      <c r="CI7" s="371"/>
      <c r="CJ7" s="371"/>
      <c r="CK7" s="371"/>
      <c r="CL7" s="372"/>
      <c r="CM7" s="355"/>
      <c r="CN7" s="356"/>
      <c r="CO7" s="356"/>
      <c r="CP7" s="356"/>
      <c r="CQ7" s="356"/>
      <c r="CR7" s="356"/>
      <c r="CS7" s="356"/>
      <c r="CT7" s="356"/>
      <c r="CU7" s="356"/>
      <c r="CV7" s="356"/>
      <c r="CW7" s="356"/>
      <c r="CX7" s="356"/>
      <c r="CY7" s="357"/>
      <c r="CZ7" s="355"/>
      <c r="DA7" s="356"/>
      <c r="DB7" s="356"/>
      <c r="DC7" s="356"/>
      <c r="DD7" s="356"/>
      <c r="DE7" s="356"/>
      <c r="DF7" s="356"/>
      <c r="DG7" s="356"/>
      <c r="DH7" s="356"/>
      <c r="DI7" s="356"/>
      <c r="DJ7" s="356"/>
      <c r="DK7" s="356"/>
      <c r="DL7" s="356"/>
      <c r="DM7" s="357"/>
      <c r="DN7" s="355"/>
      <c r="DO7" s="356"/>
      <c r="DP7" s="356"/>
      <c r="DQ7" s="356"/>
      <c r="DR7" s="356"/>
      <c r="DS7" s="356"/>
      <c r="DT7" s="356"/>
      <c r="DU7" s="356"/>
      <c r="DV7" s="356"/>
      <c r="DW7" s="357"/>
      <c r="DX7" s="355"/>
      <c r="DY7" s="356"/>
      <c r="DZ7" s="356"/>
      <c r="EA7" s="356"/>
      <c r="EB7" s="356"/>
      <c r="EC7" s="356"/>
      <c r="ED7" s="356"/>
      <c r="EE7" s="356"/>
      <c r="EF7" s="356"/>
      <c r="EG7" s="357"/>
    </row>
    <row r="8" spans="1:137" s="122" customFormat="1" ht="78" customHeight="1">
      <c r="A8" s="365" t="s">
        <v>23</v>
      </c>
      <c r="B8" s="366"/>
      <c r="C8" s="366"/>
      <c r="D8" s="366"/>
      <c r="E8" s="366"/>
      <c r="F8" s="367"/>
      <c r="G8" s="369" t="s">
        <v>476</v>
      </c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70"/>
      <c r="AC8" s="355">
        <v>212</v>
      </c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7"/>
      <c r="AP8" s="355">
        <v>700</v>
      </c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7"/>
      <c r="BC8" s="355">
        <v>1</v>
      </c>
      <c r="BD8" s="356"/>
      <c r="BE8" s="356"/>
      <c r="BF8" s="356"/>
      <c r="BG8" s="356"/>
      <c r="BH8" s="356"/>
      <c r="BI8" s="356"/>
      <c r="BJ8" s="356"/>
      <c r="BK8" s="356"/>
      <c r="BL8" s="357"/>
      <c r="BM8" s="355">
        <v>3</v>
      </c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64">
        <f>AP8*BC8*BM8</f>
        <v>2100</v>
      </c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2"/>
      <c r="CM8" s="355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7"/>
      <c r="CZ8" s="355"/>
      <c r="DA8" s="356"/>
      <c r="DB8" s="356"/>
      <c r="DC8" s="356"/>
      <c r="DD8" s="356"/>
      <c r="DE8" s="356"/>
      <c r="DF8" s="356"/>
      <c r="DG8" s="356"/>
      <c r="DH8" s="356"/>
      <c r="DI8" s="356"/>
      <c r="DJ8" s="356"/>
      <c r="DK8" s="356"/>
      <c r="DL8" s="356"/>
      <c r="DM8" s="357"/>
      <c r="DN8" s="355"/>
      <c r="DO8" s="356"/>
      <c r="DP8" s="356"/>
      <c r="DQ8" s="356"/>
      <c r="DR8" s="356"/>
      <c r="DS8" s="356"/>
      <c r="DT8" s="356"/>
      <c r="DU8" s="356"/>
      <c r="DV8" s="356"/>
      <c r="DW8" s="357"/>
      <c r="DX8" s="355"/>
      <c r="DY8" s="356"/>
      <c r="DZ8" s="356"/>
      <c r="EA8" s="356"/>
      <c r="EB8" s="356"/>
      <c r="EC8" s="356"/>
      <c r="ED8" s="356"/>
      <c r="EE8" s="356"/>
      <c r="EF8" s="356"/>
      <c r="EG8" s="357"/>
    </row>
    <row r="9" spans="1:137" s="122" customFormat="1" ht="51.75" customHeight="1">
      <c r="A9" s="365" t="s">
        <v>24</v>
      </c>
      <c r="B9" s="366"/>
      <c r="C9" s="366"/>
      <c r="D9" s="366"/>
      <c r="E9" s="366"/>
      <c r="F9" s="367"/>
      <c r="G9" s="369" t="s">
        <v>477</v>
      </c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70"/>
      <c r="AC9" s="355">
        <v>226</v>
      </c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7"/>
      <c r="AP9" s="373">
        <v>5000</v>
      </c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5"/>
      <c r="BC9" s="355">
        <v>1</v>
      </c>
      <c r="BD9" s="356"/>
      <c r="BE9" s="356"/>
      <c r="BF9" s="356"/>
      <c r="BG9" s="356"/>
      <c r="BH9" s="356"/>
      <c r="BI9" s="356"/>
      <c r="BJ9" s="356"/>
      <c r="BK9" s="356"/>
      <c r="BL9" s="357"/>
      <c r="BM9" s="355">
        <v>4</v>
      </c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64">
        <f>AP9*BC9*BM9</f>
        <v>20000</v>
      </c>
      <c r="CA9" s="371"/>
      <c r="CB9" s="371"/>
      <c r="CC9" s="371"/>
      <c r="CD9" s="371"/>
      <c r="CE9" s="371"/>
      <c r="CF9" s="371"/>
      <c r="CG9" s="371"/>
      <c r="CH9" s="371"/>
      <c r="CI9" s="371"/>
      <c r="CJ9" s="371"/>
      <c r="CK9" s="371"/>
      <c r="CL9" s="372"/>
      <c r="CM9" s="355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7"/>
      <c r="CZ9" s="355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6"/>
      <c r="DL9" s="356"/>
      <c r="DM9" s="357"/>
      <c r="DN9" s="355"/>
      <c r="DO9" s="356"/>
      <c r="DP9" s="356"/>
      <c r="DQ9" s="356"/>
      <c r="DR9" s="356"/>
      <c r="DS9" s="356"/>
      <c r="DT9" s="356"/>
      <c r="DU9" s="356"/>
      <c r="DV9" s="356"/>
      <c r="DW9" s="357"/>
      <c r="DX9" s="355"/>
      <c r="DY9" s="356"/>
      <c r="DZ9" s="356"/>
      <c r="EA9" s="356"/>
      <c r="EB9" s="356"/>
      <c r="EC9" s="356"/>
      <c r="ED9" s="356"/>
      <c r="EE9" s="356"/>
      <c r="EF9" s="356"/>
      <c r="EG9" s="357"/>
    </row>
    <row r="10" spans="1:137" s="122" customFormat="1" ht="39" customHeight="1" hidden="1">
      <c r="A10" s="365" t="s">
        <v>25</v>
      </c>
      <c r="B10" s="366"/>
      <c r="C10" s="366"/>
      <c r="D10" s="366"/>
      <c r="E10" s="366"/>
      <c r="F10" s="367"/>
      <c r="G10" s="369" t="s">
        <v>478</v>
      </c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70"/>
      <c r="AC10" s="355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7"/>
      <c r="AP10" s="355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7"/>
      <c r="BC10" s="355"/>
      <c r="BD10" s="356"/>
      <c r="BE10" s="356"/>
      <c r="BF10" s="356"/>
      <c r="BG10" s="356"/>
      <c r="BH10" s="356"/>
      <c r="BI10" s="356"/>
      <c r="BJ10" s="356"/>
      <c r="BK10" s="356"/>
      <c r="BL10" s="357"/>
      <c r="BM10" s="355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5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7"/>
      <c r="CM10" s="355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7"/>
      <c r="CZ10" s="355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56"/>
      <c r="DL10" s="356"/>
      <c r="DM10" s="357"/>
      <c r="DN10" s="355"/>
      <c r="DO10" s="356"/>
      <c r="DP10" s="356"/>
      <c r="DQ10" s="356"/>
      <c r="DR10" s="356"/>
      <c r="DS10" s="356"/>
      <c r="DT10" s="356"/>
      <c r="DU10" s="356"/>
      <c r="DV10" s="356"/>
      <c r="DW10" s="357"/>
      <c r="DX10" s="355"/>
      <c r="DY10" s="356"/>
      <c r="DZ10" s="356"/>
      <c r="EA10" s="356"/>
      <c r="EB10" s="356"/>
      <c r="EC10" s="356"/>
      <c r="ED10" s="356"/>
      <c r="EE10" s="356"/>
      <c r="EF10" s="356"/>
      <c r="EG10" s="357"/>
    </row>
    <row r="11" spans="1:137" s="122" customFormat="1" ht="16.5" customHeight="1" hidden="1">
      <c r="A11" s="365"/>
      <c r="B11" s="366"/>
      <c r="C11" s="366"/>
      <c r="D11" s="366"/>
      <c r="E11" s="366"/>
      <c r="F11" s="367"/>
      <c r="G11" s="368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3"/>
      <c r="AC11" s="355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7"/>
      <c r="AP11" s="355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7"/>
      <c r="BC11" s="355"/>
      <c r="BD11" s="356"/>
      <c r="BE11" s="356"/>
      <c r="BF11" s="356"/>
      <c r="BG11" s="356"/>
      <c r="BH11" s="356"/>
      <c r="BI11" s="356"/>
      <c r="BJ11" s="356"/>
      <c r="BK11" s="356"/>
      <c r="BL11" s="357"/>
      <c r="BM11" s="355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5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7"/>
      <c r="CM11" s="355"/>
      <c r="CN11" s="356"/>
      <c r="CO11" s="356"/>
      <c r="CP11" s="356"/>
      <c r="CQ11" s="356"/>
      <c r="CR11" s="356"/>
      <c r="CS11" s="356"/>
      <c r="CT11" s="356"/>
      <c r="CU11" s="356"/>
      <c r="CV11" s="356"/>
      <c r="CW11" s="356"/>
      <c r="CX11" s="356"/>
      <c r="CY11" s="357"/>
      <c r="CZ11" s="355"/>
      <c r="DA11" s="356"/>
      <c r="DB11" s="356"/>
      <c r="DC11" s="356"/>
      <c r="DD11" s="356"/>
      <c r="DE11" s="356"/>
      <c r="DF11" s="356"/>
      <c r="DG11" s="356"/>
      <c r="DH11" s="356"/>
      <c r="DI11" s="356"/>
      <c r="DJ11" s="356"/>
      <c r="DK11" s="356"/>
      <c r="DL11" s="356"/>
      <c r="DM11" s="357"/>
      <c r="DN11" s="355"/>
      <c r="DO11" s="356"/>
      <c r="DP11" s="356"/>
      <c r="DQ11" s="356"/>
      <c r="DR11" s="356"/>
      <c r="DS11" s="356"/>
      <c r="DT11" s="356"/>
      <c r="DU11" s="356"/>
      <c r="DV11" s="356"/>
      <c r="DW11" s="357"/>
      <c r="DX11" s="355"/>
      <c r="DY11" s="356"/>
      <c r="DZ11" s="356"/>
      <c r="EA11" s="356"/>
      <c r="EB11" s="356"/>
      <c r="EC11" s="356"/>
      <c r="ED11" s="356"/>
      <c r="EE11" s="356"/>
      <c r="EF11" s="356"/>
      <c r="EG11" s="357"/>
    </row>
    <row r="12" spans="1:137" s="122" customFormat="1" ht="82.5" customHeight="1" hidden="1">
      <c r="A12" s="365" t="s">
        <v>8</v>
      </c>
      <c r="B12" s="366"/>
      <c r="C12" s="366"/>
      <c r="D12" s="366"/>
      <c r="E12" s="366"/>
      <c r="F12" s="367"/>
      <c r="G12" s="368" t="s">
        <v>479</v>
      </c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3"/>
      <c r="AC12" s="355" t="s">
        <v>1</v>
      </c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7"/>
      <c r="AP12" s="355" t="s">
        <v>1</v>
      </c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7"/>
      <c r="BC12" s="355" t="s">
        <v>1</v>
      </c>
      <c r="BD12" s="356"/>
      <c r="BE12" s="356"/>
      <c r="BF12" s="356"/>
      <c r="BG12" s="356"/>
      <c r="BH12" s="356"/>
      <c r="BI12" s="356"/>
      <c r="BJ12" s="356"/>
      <c r="BK12" s="356"/>
      <c r="BL12" s="357"/>
      <c r="BM12" s="355" t="s">
        <v>1</v>
      </c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5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7"/>
      <c r="CM12" s="355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7"/>
      <c r="CZ12" s="355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56"/>
      <c r="DL12" s="356"/>
      <c r="DM12" s="357"/>
      <c r="DN12" s="355"/>
      <c r="DO12" s="356"/>
      <c r="DP12" s="356"/>
      <c r="DQ12" s="356"/>
      <c r="DR12" s="356"/>
      <c r="DS12" s="356"/>
      <c r="DT12" s="356"/>
      <c r="DU12" s="356"/>
      <c r="DV12" s="356"/>
      <c r="DW12" s="357"/>
      <c r="DX12" s="355"/>
      <c r="DY12" s="356"/>
      <c r="DZ12" s="356"/>
      <c r="EA12" s="356"/>
      <c r="EB12" s="356"/>
      <c r="EC12" s="356"/>
      <c r="ED12" s="356"/>
      <c r="EE12" s="356"/>
      <c r="EF12" s="356"/>
      <c r="EG12" s="357"/>
    </row>
    <row r="13" spans="1:137" s="122" customFormat="1" ht="78.75" customHeight="1" hidden="1">
      <c r="A13" s="365" t="s">
        <v>26</v>
      </c>
      <c r="B13" s="366"/>
      <c r="C13" s="366"/>
      <c r="D13" s="366"/>
      <c r="E13" s="366"/>
      <c r="F13" s="367"/>
      <c r="G13" s="368" t="s">
        <v>476</v>
      </c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3"/>
      <c r="AC13" s="355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7"/>
      <c r="AP13" s="355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7"/>
      <c r="BC13" s="355"/>
      <c r="BD13" s="356"/>
      <c r="BE13" s="356"/>
      <c r="BF13" s="356"/>
      <c r="BG13" s="356"/>
      <c r="BH13" s="356"/>
      <c r="BI13" s="356"/>
      <c r="BJ13" s="356"/>
      <c r="BK13" s="356"/>
      <c r="BL13" s="357"/>
      <c r="BM13" s="355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5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7"/>
      <c r="CM13" s="355"/>
      <c r="CN13" s="356"/>
      <c r="CO13" s="356"/>
      <c r="CP13" s="356"/>
      <c r="CQ13" s="356"/>
      <c r="CR13" s="356"/>
      <c r="CS13" s="356"/>
      <c r="CT13" s="356"/>
      <c r="CU13" s="356"/>
      <c r="CV13" s="356"/>
      <c r="CW13" s="356"/>
      <c r="CX13" s="356"/>
      <c r="CY13" s="357"/>
      <c r="CZ13" s="355"/>
      <c r="DA13" s="356"/>
      <c r="DB13" s="356"/>
      <c r="DC13" s="356"/>
      <c r="DD13" s="356"/>
      <c r="DE13" s="356"/>
      <c r="DF13" s="356"/>
      <c r="DG13" s="356"/>
      <c r="DH13" s="356"/>
      <c r="DI13" s="356"/>
      <c r="DJ13" s="356"/>
      <c r="DK13" s="356"/>
      <c r="DL13" s="356"/>
      <c r="DM13" s="357"/>
      <c r="DN13" s="355"/>
      <c r="DO13" s="356"/>
      <c r="DP13" s="356"/>
      <c r="DQ13" s="356"/>
      <c r="DR13" s="356"/>
      <c r="DS13" s="356"/>
      <c r="DT13" s="356"/>
      <c r="DU13" s="356"/>
      <c r="DV13" s="356"/>
      <c r="DW13" s="357"/>
      <c r="DX13" s="355"/>
      <c r="DY13" s="356"/>
      <c r="DZ13" s="356"/>
      <c r="EA13" s="356"/>
      <c r="EB13" s="356"/>
      <c r="EC13" s="356"/>
      <c r="ED13" s="356"/>
      <c r="EE13" s="356"/>
      <c r="EF13" s="356"/>
      <c r="EG13" s="357"/>
    </row>
    <row r="14" spans="1:137" s="122" customFormat="1" ht="54" customHeight="1" hidden="1">
      <c r="A14" s="365" t="s">
        <v>27</v>
      </c>
      <c r="B14" s="366"/>
      <c r="C14" s="366"/>
      <c r="D14" s="366"/>
      <c r="E14" s="366"/>
      <c r="F14" s="367"/>
      <c r="G14" s="368" t="s">
        <v>477</v>
      </c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3"/>
      <c r="AC14" s="355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7"/>
      <c r="AP14" s="355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7"/>
      <c r="BC14" s="355"/>
      <c r="BD14" s="356"/>
      <c r="BE14" s="356"/>
      <c r="BF14" s="356"/>
      <c r="BG14" s="356"/>
      <c r="BH14" s="356"/>
      <c r="BI14" s="356"/>
      <c r="BJ14" s="356"/>
      <c r="BK14" s="356"/>
      <c r="BL14" s="357"/>
      <c r="BM14" s="355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5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7"/>
      <c r="CM14" s="355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7"/>
      <c r="CZ14" s="355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56"/>
      <c r="DL14" s="356"/>
      <c r="DM14" s="357"/>
      <c r="DN14" s="355"/>
      <c r="DO14" s="356"/>
      <c r="DP14" s="356"/>
      <c r="DQ14" s="356"/>
      <c r="DR14" s="356"/>
      <c r="DS14" s="356"/>
      <c r="DT14" s="356"/>
      <c r="DU14" s="356"/>
      <c r="DV14" s="356"/>
      <c r="DW14" s="357"/>
      <c r="DX14" s="355"/>
      <c r="DY14" s="356"/>
      <c r="DZ14" s="356"/>
      <c r="EA14" s="356"/>
      <c r="EB14" s="356"/>
      <c r="EC14" s="356"/>
      <c r="ED14" s="356"/>
      <c r="EE14" s="356"/>
      <c r="EF14" s="356"/>
      <c r="EG14" s="357"/>
    </row>
    <row r="15" spans="1:137" s="122" customFormat="1" ht="39" customHeight="1" hidden="1">
      <c r="A15" s="365" t="s">
        <v>28</v>
      </c>
      <c r="B15" s="366"/>
      <c r="C15" s="366"/>
      <c r="D15" s="366"/>
      <c r="E15" s="366"/>
      <c r="F15" s="367"/>
      <c r="G15" s="368" t="s">
        <v>478</v>
      </c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3"/>
      <c r="AC15" s="355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7"/>
      <c r="AP15" s="355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7"/>
      <c r="BC15" s="355"/>
      <c r="BD15" s="356"/>
      <c r="BE15" s="356"/>
      <c r="BF15" s="356"/>
      <c r="BG15" s="356"/>
      <c r="BH15" s="356"/>
      <c r="BI15" s="356"/>
      <c r="BJ15" s="356"/>
      <c r="BK15" s="356"/>
      <c r="BL15" s="357"/>
      <c r="BM15" s="355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5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7"/>
      <c r="CM15" s="355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7"/>
      <c r="CZ15" s="355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6"/>
      <c r="DM15" s="357"/>
      <c r="DN15" s="355"/>
      <c r="DO15" s="356"/>
      <c r="DP15" s="356"/>
      <c r="DQ15" s="356"/>
      <c r="DR15" s="356"/>
      <c r="DS15" s="356"/>
      <c r="DT15" s="356"/>
      <c r="DU15" s="356"/>
      <c r="DV15" s="356"/>
      <c r="DW15" s="357"/>
      <c r="DX15" s="355"/>
      <c r="DY15" s="356"/>
      <c r="DZ15" s="356"/>
      <c r="EA15" s="356"/>
      <c r="EB15" s="356"/>
      <c r="EC15" s="356"/>
      <c r="ED15" s="356"/>
      <c r="EE15" s="356"/>
      <c r="EF15" s="356"/>
      <c r="EG15" s="357"/>
    </row>
    <row r="16" spans="1:137" s="122" customFormat="1" ht="16.5" customHeight="1" hidden="1">
      <c r="A16" s="365"/>
      <c r="B16" s="366"/>
      <c r="C16" s="366"/>
      <c r="D16" s="366"/>
      <c r="E16" s="366"/>
      <c r="F16" s="367"/>
      <c r="G16" s="368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3"/>
      <c r="AC16" s="355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7"/>
      <c r="AP16" s="355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7"/>
      <c r="BC16" s="355"/>
      <c r="BD16" s="356"/>
      <c r="BE16" s="356"/>
      <c r="BF16" s="356"/>
      <c r="BG16" s="356"/>
      <c r="BH16" s="356"/>
      <c r="BI16" s="356"/>
      <c r="BJ16" s="356"/>
      <c r="BK16" s="356"/>
      <c r="BL16" s="357"/>
      <c r="BM16" s="355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5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7"/>
      <c r="CM16" s="355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7"/>
      <c r="CZ16" s="355"/>
      <c r="DA16" s="356"/>
      <c r="DB16" s="356"/>
      <c r="DC16" s="356"/>
      <c r="DD16" s="356"/>
      <c r="DE16" s="356"/>
      <c r="DF16" s="356"/>
      <c r="DG16" s="356"/>
      <c r="DH16" s="356"/>
      <c r="DI16" s="356"/>
      <c r="DJ16" s="356"/>
      <c r="DK16" s="356"/>
      <c r="DL16" s="356"/>
      <c r="DM16" s="357"/>
      <c r="DN16" s="355"/>
      <c r="DO16" s="356"/>
      <c r="DP16" s="356"/>
      <c r="DQ16" s="356"/>
      <c r="DR16" s="356"/>
      <c r="DS16" s="356"/>
      <c r="DT16" s="356"/>
      <c r="DU16" s="356"/>
      <c r="DV16" s="356"/>
      <c r="DW16" s="357"/>
      <c r="DX16" s="355"/>
      <c r="DY16" s="356"/>
      <c r="DZ16" s="356"/>
      <c r="EA16" s="356"/>
      <c r="EB16" s="356"/>
      <c r="EC16" s="356"/>
      <c r="ED16" s="356"/>
      <c r="EE16" s="356"/>
      <c r="EF16" s="356"/>
      <c r="EG16" s="357"/>
    </row>
    <row r="17" spans="1:137" s="122" customFormat="1" ht="16.5" customHeight="1">
      <c r="A17" s="360" t="s">
        <v>18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3"/>
      <c r="BZ17" s="364">
        <f>BZ7</f>
        <v>22100</v>
      </c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7"/>
      <c r="CM17" s="355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7"/>
      <c r="CZ17" s="355"/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356"/>
      <c r="DL17" s="356"/>
      <c r="DM17" s="357"/>
      <c r="DN17" s="355"/>
      <c r="DO17" s="356"/>
      <c r="DP17" s="356"/>
      <c r="DQ17" s="356"/>
      <c r="DR17" s="356"/>
      <c r="DS17" s="356"/>
      <c r="DT17" s="356"/>
      <c r="DU17" s="356"/>
      <c r="DV17" s="356"/>
      <c r="DW17" s="357"/>
      <c r="DX17" s="355"/>
      <c r="DY17" s="356"/>
      <c r="DZ17" s="356"/>
      <c r="EA17" s="356"/>
      <c r="EB17" s="356"/>
      <c r="EC17" s="356"/>
      <c r="ED17" s="356"/>
      <c r="EE17" s="356"/>
      <c r="EF17" s="356"/>
      <c r="EG17" s="357"/>
    </row>
    <row r="18" spans="1:137" ht="21" customHeight="1">
      <c r="A18" s="358" t="s">
        <v>480</v>
      </c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59"/>
      <c r="AS18" s="359"/>
      <c r="AT18" s="359"/>
      <c r="AU18" s="359"/>
      <c r="AV18" s="359"/>
      <c r="AW18" s="359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  <c r="BI18" s="359"/>
      <c r="BJ18" s="359"/>
      <c r="BK18" s="359"/>
      <c r="BL18" s="359"/>
      <c r="BM18" s="359"/>
      <c r="BN18" s="359"/>
      <c r="BO18" s="359"/>
      <c r="BP18" s="359"/>
      <c r="BQ18" s="359"/>
      <c r="BR18" s="359"/>
      <c r="BS18" s="359"/>
      <c r="BT18" s="359"/>
      <c r="BU18" s="359"/>
      <c r="BV18" s="359"/>
      <c r="BW18" s="359"/>
      <c r="BX18" s="359"/>
      <c r="BY18" s="359"/>
      <c r="BZ18" s="359"/>
      <c r="CA18" s="359"/>
      <c r="CB18" s="359"/>
      <c r="CC18" s="359"/>
      <c r="CD18" s="359"/>
      <c r="CE18" s="359"/>
      <c r="CF18" s="359"/>
      <c r="CG18" s="359"/>
      <c r="CH18" s="359"/>
      <c r="CI18" s="359"/>
      <c r="CJ18" s="359"/>
      <c r="CK18" s="359"/>
      <c r="CL18" s="359"/>
      <c r="CM18" s="359"/>
      <c r="CN18" s="359"/>
      <c r="CO18" s="359"/>
      <c r="CP18" s="359"/>
      <c r="CQ18" s="359"/>
      <c r="CR18" s="359"/>
      <c r="CS18" s="359"/>
      <c r="CT18" s="359"/>
      <c r="CU18" s="359"/>
      <c r="CV18" s="359"/>
      <c r="CW18" s="359"/>
      <c r="CX18" s="359"/>
      <c r="CY18" s="359"/>
      <c r="CZ18" s="359"/>
      <c r="DA18" s="359"/>
      <c r="DB18" s="359"/>
      <c r="DC18" s="359"/>
      <c r="DD18" s="359"/>
      <c r="DE18" s="359"/>
      <c r="DF18" s="359"/>
      <c r="DG18" s="359"/>
      <c r="DH18" s="359"/>
      <c r="DI18" s="359"/>
      <c r="DJ18" s="359"/>
      <c r="DK18" s="359"/>
      <c r="DL18" s="359"/>
      <c r="DM18" s="359"/>
      <c r="DN18" s="359"/>
      <c r="DO18" s="359"/>
      <c r="DP18" s="359"/>
      <c r="DQ18" s="359"/>
      <c r="DR18" s="359"/>
      <c r="DS18" s="359"/>
      <c r="DT18" s="359"/>
      <c r="DU18" s="359"/>
      <c r="DV18" s="359"/>
      <c r="DW18" s="359"/>
      <c r="DX18" s="359"/>
      <c r="DY18" s="359"/>
      <c r="DZ18" s="359"/>
      <c r="EA18" s="359"/>
      <c r="EB18" s="359"/>
      <c r="EC18" s="359"/>
      <c r="ED18" s="359"/>
      <c r="EE18" s="359"/>
      <c r="EF18" s="359"/>
      <c r="EG18" s="359"/>
    </row>
  </sheetData>
  <sheetProtection/>
  <mergeCells count="142"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BZ6:CL6"/>
    <mergeCell ref="CM6:CY6"/>
    <mergeCell ref="CZ6:DM6"/>
    <mergeCell ref="DN6:DW6"/>
    <mergeCell ref="DX6:EG6"/>
    <mergeCell ref="A7:F7"/>
    <mergeCell ref="G7:AB7"/>
    <mergeCell ref="AC7:AO7"/>
    <mergeCell ref="AP7:BB7"/>
    <mergeCell ref="BC7:BL7"/>
    <mergeCell ref="BM7:BY7"/>
    <mergeCell ref="BZ7:CL7"/>
    <mergeCell ref="CM7:CY7"/>
    <mergeCell ref="CZ7:DM7"/>
    <mergeCell ref="DN7:DW7"/>
    <mergeCell ref="DX7:EG7"/>
    <mergeCell ref="A8:F8"/>
    <mergeCell ref="G8:AB8"/>
    <mergeCell ref="AC8:AO8"/>
    <mergeCell ref="AP8:BB8"/>
    <mergeCell ref="BC8:BL8"/>
    <mergeCell ref="BM8:BY8"/>
    <mergeCell ref="BZ8:CL8"/>
    <mergeCell ref="CM8:CY8"/>
    <mergeCell ref="CZ8:DM8"/>
    <mergeCell ref="DN8:DW8"/>
    <mergeCell ref="DX8:EG8"/>
    <mergeCell ref="A9:F9"/>
    <mergeCell ref="G9:AB9"/>
    <mergeCell ref="AC9:AO9"/>
    <mergeCell ref="AP9:BB9"/>
    <mergeCell ref="BC9:BL9"/>
    <mergeCell ref="BM9:BY9"/>
    <mergeCell ref="BZ9:CL9"/>
    <mergeCell ref="CM9:CY9"/>
    <mergeCell ref="CZ9:DM9"/>
    <mergeCell ref="DN9:DW9"/>
    <mergeCell ref="DX9:EG9"/>
    <mergeCell ref="A10:F10"/>
    <mergeCell ref="G10:AB10"/>
    <mergeCell ref="AC10:AO10"/>
    <mergeCell ref="AP10:BB10"/>
    <mergeCell ref="BC10:BL10"/>
    <mergeCell ref="BM10:BY10"/>
    <mergeCell ref="BZ10:CL10"/>
    <mergeCell ref="CM10:CY10"/>
    <mergeCell ref="CZ10:DM10"/>
    <mergeCell ref="DN10:DW10"/>
    <mergeCell ref="DX10:EG10"/>
    <mergeCell ref="A11:F11"/>
    <mergeCell ref="G11:AB11"/>
    <mergeCell ref="AC11:AO11"/>
    <mergeCell ref="AP11:BB11"/>
    <mergeCell ref="BC11:BL11"/>
    <mergeCell ref="BM11:BY11"/>
    <mergeCell ref="BZ11:CL11"/>
    <mergeCell ref="CM11:CY11"/>
    <mergeCell ref="CZ11:DM11"/>
    <mergeCell ref="DN11:DW11"/>
    <mergeCell ref="DX11:EG11"/>
    <mergeCell ref="A12:F12"/>
    <mergeCell ref="G12:AB12"/>
    <mergeCell ref="AC12:AO12"/>
    <mergeCell ref="AP12:BB12"/>
    <mergeCell ref="BC12:BL12"/>
    <mergeCell ref="BM12:BY12"/>
    <mergeCell ref="BZ12:CL12"/>
    <mergeCell ref="CM12:CY12"/>
    <mergeCell ref="CZ12:DM12"/>
    <mergeCell ref="DN12:DW12"/>
    <mergeCell ref="DX12:EG12"/>
    <mergeCell ref="A13:F13"/>
    <mergeCell ref="G13:AB13"/>
    <mergeCell ref="AC13:AO13"/>
    <mergeCell ref="AP13:BB13"/>
    <mergeCell ref="BC13:BL13"/>
    <mergeCell ref="BM13:BY13"/>
    <mergeCell ref="BZ13:CL13"/>
    <mergeCell ref="CM13:CY13"/>
    <mergeCell ref="CZ13:DM13"/>
    <mergeCell ref="DN13:DW13"/>
    <mergeCell ref="DX13:EG13"/>
    <mergeCell ref="A14:F14"/>
    <mergeCell ref="G14:AB14"/>
    <mergeCell ref="AC14:AO14"/>
    <mergeCell ref="AP14:BB14"/>
    <mergeCell ref="BC14:BL14"/>
    <mergeCell ref="BM14:BY14"/>
    <mergeCell ref="BZ14:CL14"/>
    <mergeCell ref="CM14:CY14"/>
    <mergeCell ref="CZ14:DM14"/>
    <mergeCell ref="DN14:DW14"/>
    <mergeCell ref="DX14:EG14"/>
    <mergeCell ref="A15:F15"/>
    <mergeCell ref="G15:AB15"/>
    <mergeCell ref="AC15:AO15"/>
    <mergeCell ref="AP15:BB15"/>
    <mergeCell ref="BC15:BL15"/>
    <mergeCell ref="BM15:BY15"/>
    <mergeCell ref="BZ15:CL15"/>
    <mergeCell ref="CM15:CY15"/>
    <mergeCell ref="CZ15:DM15"/>
    <mergeCell ref="DN15:DW15"/>
    <mergeCell ref="DX15:EG15"/>
    <mergeCell ref="CZ17:DM17"/>
    <mergeCell ref="DN17:DW17"/>
    <mergeCell ref="A16:F16"/>
    <mergeCell ref="G16:AB16"/>
    <mergeCell ref="AC16:AO16"/>
    <mergeCell ref="AP16:BB16"/>
    <mergeCell ref="BC16:BL16"/>
    <mergeCell ref="BM16:BY16"/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28"/>
  <sheetViews>
    <sheetView zoomScaleSheetLayoutView="100" zoomScalePageLayoutView="0" workbookViewId="0" topLeftCell="A3">
      <selection activeCell="M15" sqref="M15"/>
    </sheetView>
  </sheetViews>
  <sheetFormatPr defaultColWidth="4.625" defaultRowHeight="12.75"/>
  <cols>
    <col min="1" max="1" width="4.625" style="10" customWidth="1"/>
    <col min="2" max="2" width="25.875" style="10" customWidth="1"/>
    <col min="3" max="3" width="22.625" style="10" customWidth="1"/>
    <col min="4" max="4" width="14.75390625" style="10" customWidth="1"/>
    <col min="5" max="5" width="13.375" style="10" customWidth="1"/>
    <col min="6" max="6" width="15.00390625" style="10" customWidth="1"/>
    <col min="7" max="7" width="14.625" style="10" customWidth="1"/>
    <col min="8" max="8" width="10.00390625" style="10" customWidth="1"/>
    <col min="9" max="9" width="10.875" style="10" customWidth="1"/>
    <col min="10" max="16384" width="4.625" style="10" customWidth="1"/>
  </cols>
  <sheetData>
    <row r="1" spans="1:9" ht="54.75" customHeight="1">
      <c r="A1" s="406" t="s">
        <v>195</v>
      </c>
      <c r="B1" s="406"/>
      <c r="C1" s="406"/>
      <c r="D1" s="406"/>
      <c r="E1" s="406"/>
      <c r="F1" s="406"/>
      <c r="G1" s="406"/>
      <c r="H1" s="406"/>
      <c r="I1" s="406"/>
    </row>
    <row r="3" spans="1:9" s="123" customFormat="1" ht="12.75">
      <c r="A3" s="234" t="s">
        <v>3</v>
      </c>
      <c r="B3" s="234"/>
      <c r="C3" s="234" t="s">
        <v>31</v>
      </c>
      <c r="D3" s="234" t="s">
        <v>32</v>
      </c>
      <c r="E3" s="234" t="s">
        <v>33</v>
      </c>
      <c r="F3" s="234" t="s">
        <v>0</v>
      </c>
      <c r="G3" s="270"/>
      <c r="H3" s="270"/>
      <c r="I3" s="270"/>
    </row>
    <row r="4" spans="1:9" s="123" customFormat="1" ht="11.25">
      <c r="A4" s="234"/>
      <c r="B4" s="234"/>
      <c r="C4" s="234"/>
      <c r="D4" s="234"/>
      <c r="E4" s="234"/>
      <c r="F4" s="234" t="s">
        <v>118</v>
      </c>
      <c r="G4" s="234" t="s">
        <v>122</v>
      </c>
      <c r="H4" s="234" t="s">
        <v>19</v>
      </c>
      <c r="I4" s="234"/>
    </row>
    <row r="5" spans="1:9" s="123" customFormat="1" ht="34.5" customHeight="1">
      <c r="A5" s="234"/>
      <c r="B5" s="234"/>
      <c r="C5" s="234"/>
      <c r="D5" s="234"/>
      <c r="E5" s="234"/>
      <c r="F5" s="270"/>
      <c r="G5" s="270"/>
      <c r="H5" s="111" t="s">
        <v>2</v>
      </c>
      <c r="I5" s="111" t="s">
        <v>34</v>
      </c>
    </row>
    <row r="6" spans="1:9" s="12" customFormat="1" ht="12.75">
      <c r="A6" s="41">
        <v>1</v>
      </c>
      <c r="B6" s="41"/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</row>
    <row r="7" spans="1:9" s="47" customFormat="1" ht="38.25">
      <c r="A7" s="61" t="s">
        <v>7</v>
      </c>
      <c r="B7" s="33" t="s">
        <v>188</v>
      </c>
      <c r="C7" s="63" t="s">
        <v>1</v>
      </c>
      <c r="D7" s="63" t="s">
        <v>1</v>
      </c>
      <c r="E7" s="63">
        <f>E8</f>
        <v>20119015.07</v>
      </c>
      <c r="F7" s="63">
        <f>E7</f>
        <v>20119015.07</v>
      </c>
      <c r="G7" s="63"/>
      <c r="H7" s="63"/>
      <c r="I7" s="63"/>
    </row>
    <row r="8" spans="1:9" s="13" customFormat="1" ht="12.75">
      <c r="A8" s="124" t="s">
        <v>23</v>
      </c>
      <c r="B8" s="7" t="s">
        <v>29</v>
      </c>
      <c r="C8" s="45">
        <v>22</v>
      </c>
      <c r="D8" s="45">
        <v>91766702</v>
      </c>
      <c r="E8" s="45">
        <f>D8*22%-69659.37</f>
        <v>20119015.07</v>
      </c>
      <c r="F8" s="45">
        <f>F22-F20-F15-F12</f>
        <v>20119015.07</v>
      </c>
      <c r="G8" s="45"/>
      <c r="H8" s="45"/>
      <c r="I8" s="45"/>
    </row>
    <row r="9" spans="1:9" s="13" customFormat="1" ht="12.75">
      <c r="A9" s="124" t="s">
        <v>24</v>
      </c>
      <c r="B9" s="7" t="s">
        <v>30</v>
      </c>
      <c r="C9" s="45">
        <v>10</v>
      </c>
      <c r="D9" s="45"/>
      <c r="E9" s="45"/>
      <c r="F9" s="45"/>
      <c r="G9" s="45"/>
      <c r="H9" s="45"/>
      <c r="I9" s="45"/>
    </row>
    <row r="10" spans="1:9" s="13" customFormat="1" ht="63.75" hidden="1">
      <c r="A10" s="124" t="s">
        <v>25</v>
      </c>
      <c r="B10" s="7" t="s">
        <v>191</v>
      </c>
      <c r="C10" s="45"/>
      <c r="D10" s="45"/>
      <c r="E10" s="45"/>
      <c r="F10" s="45"/>
      <c r="G10" s="45"/>
      <c r="H10" s="45"/>
      <c r="I10" s="45"/>
    </row>
    <row r="11" spans="1:9" s="47" customFormat="1" ht="76.5">
      <c r="A11" s="61" t="s">
        <v>8</v>
      </c>
      <c r="B11" s="33" t="s">
        <v>196</v>
      </c>
      <c r="C11" s="63" t="s">
        <v>1</v>
      </c>
      <c r="D11" s="63" t="s">
        <v>1</v>
      </c>
      <c r="E11" s="63">
        <f>E12+E15</f>
        <v>2918181.1236</v>
      </c>
      <c r="F11" s="63">
        <f>F12+F15</f>
        <v>2918181.1236</v>
      </c>
      <c r="G11" s="63"/>
      <c r="H11" s="63"/>
      <c r="I11" s="63"/>
    </row>
    <row r="12" spans="1:9" s="13" customFormat="1" ht="89.25">
      <c r="A12" s="124" t="s">
        <v>26</v>
      </c>
      <c r="B12" s="7" t="s">
        <v>189</v>
      </c>
      <c r="C12" s="45">
        <v>2.9</v>
      </c>
      <c r="D12" s="45">
        <f>D8</f>
        <v>91766702</v>
      </c>
      <c r="E12" s="45">
        <f>D12*2.9%</f>
        <v>2661234.358</v>
      </c>
      <c r="F12" s="45">
        <f>E12</f>
        <v>2661234.358</v>
      </c>
      <c r="G12" s="45"/>
      <c r="H12" s="45"/>
      <c r="I12" s="45"/>
    </row>
    <row r="13" spans="1:9" s="13" customFormat="1" ht="25.5" hidden="1">
      <c r="A13" s="124" t="s">
        <v>27</v>
      </c>
      <c r="B13" s="7" t="s">
        <v>190</v>
      </c>
      <c r="C13" s="45">
        <v>0</v>
      </c>
      <c r="D13" s="45"/>
      <c r="E13" s="45"/>
      <c r="F13" s="45"/>
      <c r="G13" s="45"/>
      <c r="H13" s="45"/>
      <c r="I13" s="45"/>
    </row>
    <row r="14" spans="1:9" s="13" customFormat="1" ht="76.5" hidden="1">
      <c r="A14" s="124" t="s">
        <v>28</v>
      </c>
      <c r="B14" s="7" t="s">
        <v>192</v>
      </c>
      <c r="C14" s="45">
        <v>0.2</v>
      </c>
      <c r="D14" s="45"/>
      <c r="E14" s="45"/>
      <c r="F14" s="45"/>
      <c r="G14" s="45"/>
      <c r="H14" s="45"/>
      <c r="I14" s="45"/>
    </row>
    <row r="15" spans="1:9" s="13" customFormat="1" ht="76.5">
      <c r="A15" s="124" t="s">
        <v>27</v>
      </c>
      <c r="B15" s="7" t="s">
        <v>197</v>
      </c>
      <c r="C15" s="45">
        <v>0.28</v>
      </c>
      <c r="D15" s="45">
        <f>D12</f>
        <v>91766702</v>
      </c>
      <c r="E15" s="45">
        <f>D15*0.28%</f>
        <v>256946.76560000004</v>
      </c>
      <c r="F15" s="45">
        <f>E15</f>
        <v>256946.76560000004</v>
      </c>
      <c r="G15" s="45"/>
      <c r="H15" s="45"/>
      <c r="I15" s="45"/>
    </row>
    <row r="16" spans="1:9" s="13" customFormat="1" ht="51" hidden="1">
      <c r="A16" s="124" t="s">
        <v>9</v>
      </c>
      <c r="B16" s="7" t="s">
        <v>162</v>
      </c>
      <c r="C16" s="45" t="s">
        <v>1</v>
      </c>
      <c r="D16" s="45" t="s">
        <v>1</v>
      </c>
      <c r="E16" s="45"/>
      <c r="F16" s="45"/>
      <c r="G16" s="45"/>
      <c r="H16" s="45"/>
      <c r="I16" s="45"/>
    </row>
    <row r="17" spans="1:9" s="13" customFormat="1" ht="12.75" hidden="1">
      <c r="A17" s="124" t="s">
        <v>12</v>
      </c>
      <c r="B17" s="7" t="s">
        <v>165</v>
      </c>
      <c r="C17" s="45" t="s">
        <v>1</v>
      </c>
      <c r="D17" s="45" t="s">
        <v>1</v>
      </c>
      <c r="E17" s="45"/>
      <c r="F17" s="45"/>
      <c r="G17" s="45"/>
      <c r="H17" s="45"/>
      <c r="I17" s="45"/>
    </row>
    <row r="18" spans="1:9" s="13" customFormat="1" ht="38.25" hidden="1">
      <c r="A18" s="124" t="s">
        <v>13</v>
      </c>
      <c r="B18" s="7" t="s">
        <v>163</v>
      </c>
      <c r="C18" s="45" t="s">
        <v>1</v>
      </c>
      <c r="D18" s="45" t="s">
        <v>1</v>
      </c>
      <c r="E18" s="45"/>
      <c r="F18" s="45"/>
      <c r="G18" s="45"/>
      <c r="H18" s="45"/>
      <c r="I18" s="45"/>
    </row>
    <row r="19" spans="1:9" s="47" customFormat="1" ht="38.25">
      <c r="A19" s="61" t="s">
        <v>9</v>
      </c>
      <c r="B19" s="33" t="s">
        <v>164</v>
      </c>
      <c r="C19" s="63">
        <v>4.1</v>
      </c>
      <c r="D19" s="63" t="s">
        <v>1</v>
      </c>
      <c r="E19" s="63">
        <f>E20</f>
        <v>4680101.802</v>
      </c>
      <c r="F19" s="63">
        <f>F20</f>
        <v>4680101.802</v>
      </c>
      <c r="G19" s="63"/>
      <c r="H19" s="63"/>
      <c r="I19" s="63"/>
    </row>
    <row r="20" spans="1:9" s="13" customFormat="1" ht="38.25">
      <c r="A20" s="124" t="s">
        <v>12</v>
      </c>
      <c r="B20" s="7" t="s">
        <v>193</v>
      </c>
      <c r="C20" s="45">
        <v>5.1</v>
      </c>
      <c r="D20" s="45">
        <f>D15</f>
        <v>91766702</v>
      </c>
      <c r="E20" s="45">
        <f>D20*5.1%</f>
        <v>4680101.802</v>
      </c>
      <c r="F20" s="45">
        <f>E20</f>
        <v>4680101.802</v>
      </c>
      <c r="G20" s="45"/>
      <c r="H20" s="45"/>
      <c r="I20" s="45"/>
    </row>
    <row r="21" spans="1:9" s="13" customFormat="1" ht="63.75" hidden="1">
      <c r="A21" s="124" t="s">
        <v>123</v>
      </c>
      <c r="B21" s="7" t="s">
        <v>194</v>
      </c>
      <c r="C21" s="45"/>
      <c r="D21" s="45"/>
      <c r="E21" s="45"/>
      <c r="F21" s="45"/>
      <c r="G21" s="45"/>
      <c r="H21" s="45"/>
      <c r="I21" s="45"/>
    </row>
    <row r="22" spans="1:9" s="13" customFormat="1" ht="12.75">
      <c r="A22" s="410" t="s">
        <v>18</v>
      </c>
      <c r="B22" s="411"/>
      <c r="C22" s="411"/>
      <c r="D22" s="411"/>
      <c r="E22" s="45">
        <f>E7+E11+E19</f>
        <v>27717297.9956</v>
      </c>
      <c r="F22" s="45">
        <f>F7+F11+F19</f>
        <v>27717297.9956</v>
      </c>
      <c r="G22" s="45"/>
      <c r="H22" s="43"/>
      <c r="I22" s="43"/>
    </row>
    <row r="23" spans="1:9" ht="34.5" customHeight="1" hidden="1">
      <c r="A23" s="408" t="s">
        <v>161</v>
      </c>
      <c r="B23" s="409"/>
      <c r="C23" s="409"/>
      <c r="D23" s="409"/>
      <c r="E23" s="409"/>
      <c r="F23" s="409"/>
      <c r="G23" s="409"/>
      <c r="H23" s="409"/>
      <c r="I23" s="409"/>
    </row>
    <row r="24" spans="1:9" s="125" customFormat="1" ht="59.25" customHeight="1" hidden="1">
      <c r="A24" s="407" t="s">
        <v>178</v>
      </c>
      <c r="B24" s="407"/>
      <c r="C24" s="407"/>
      <c r="D24" s="407"/>
      <c r="E24" s="407"/>
      <c r="F24" s="407"/>
      <c r="G24" s="407"/>
      <c r="H24" s="407"/>
      <c r="I24" s="407"/>
    </row>
    <row r="26" spans="3:5" ht="15">
      <c r="C26" s="56"/>
      <c r="E26" s="56"/>
    </row>
    <row r="27" ht="15">
      <c r="E27" s="56"/>
    </row>
    <row r="28" ht="15">
      <c r="E28" s="56"/>
    </row>
  </sheetData>
  <sheetProtection/>
  <mergeCells count="13">
    <mergeCell ref="C3:C5"/>
    <mergeCell ref="H4:I4"/>
    <mergeCell ref="F4:F5"/>
    <mergeCell ref="A1:I1"/>
    <mergeCell ref="G4:G5"/>
    <mergeCell ref="F3:I3"/>
    <mergeCell ref="A24:I24"/>
    <mergeCell ref="A23:I23"/>
    <mergeCell ref="A22:D22"/>
    <mergeCell ref="A3:A5"/>
    <mergeCell ref="B3:B5"/>
    <mergeCell ref="D3:D5"/>
    <mergeCell ref="E3:E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DV64"/>
  <sheetViews>
    <sheetView view="pageBreakPreview" zoomScaleSheetLayoutView="100" zoomScalePageLayoutView="0" workbookViewId="0" topLeftCell="A43">
      <selection activeCell="DV50" sqref="DV50"/>
    </sheetView>
  </sheetViews>
  <sheetFormatPr defaultColWidth="0.875" defaultRowHeight="12.75"/>
  <cols>
    <col min="1" max="27" width="0.875" style="10" customWidth="1"/>
    <col min="28" max="28" width="6.875" style="10" customWidth="1"/>
    <col min="29" max="41" width="0.875" style="10" customWidth="1"/>
    <col min="42" max="42" width="3.125" style="10" customWidth="1"/>
    <col min="43" max="125" width="0.875" style="10" customWidth="1"/>
    <col min="126" max="126" width="23.25390625" style="10" customWidth="1"/>
    <col min="127" max="16384" width="0.875" style="10" customWidth="1"/>
  </cols>
  <sheetData>
    <row r="1" ht="3" customHeight="1"/>
    <row r="2" ht="15">
      <c r="A2" s="10" t="s">
        <v>36</v>
      </c>
    </row>
    <row r="3" ht="18" customHeight="1">
      <c r="A3" s="10" t="s">
        <v>37</v>
      </c>
    </row>
    <row r="4" ht="12.75" customHeight="1"/>
    <row r="5" spans="1:125" s="11" customFormat="1" ht="15.75" customHeight="1">
      <c r="A5" s="432" t="s">
        <v>3</v>
      </c>
      <c r="B5" s="433"/>
      <c r="C5" s="433"/>
      <c r="D5" s="433"/>
      <c r="E5" s="433"/>
      <c r="F5" s="434"/>
      <c r="G5" s="432" t="s">
        <v>22</v>
      </c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4"/>
      <c r="AC5" s="432" t="s">
        <v>38</v>
      </c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4"/>
      <c r="AQ5" s="432" t="s">
        <v>39</v>
      </c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2" t="s">
        <v>40</v>
      </c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4"/>
      <c r="BS5" s="414" t="s">
        <v>0</v>
      </c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1"/>
    </row>
    <row r="6" spans="1:125" s="11" customFormat="1" ht="72" customHeight="1">
      <c r="A6" s="435"/>
      <c r="B6" s="436"/>
      <c r="C6" s="436"/>
      <c r="D6" s="436"/>
      <c r="E6" s="436"/>
      <c r="F6" s="437"/>
      <c r="G6" s="435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7"/>
      <c r="AC6" s="435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7"/>
      <c r="AQ6" s="435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5"/>
      <c r="BF6" s="436"/>
      <c r="BG6" s="436"/>
      <c r="BH6" s="436"/>
      <c r="BI6" s="436"/>
      <c r="BJ6" s="436"/>
      <c r="BK6" s="436"/>
      <c r="BL6" s="436"/>
      <c r="BM6" s="436"/>
      <c r="BN6" s="436"/>
      <c r="BO6" s="436"/>
      <c r="BP6" s="436"/>
      <c r="BQ6" s="436"/>
      <c r="BR6" s="437"/>
      <c r="BS6" s="432" t="s">
        <v>120</v>
      </c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87"/>
      <c r="CG6" s="432" t="s">
        <v>122</v>
      </c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87"/>
      <c r="CW6" s="433" t="s">
        <v>19</v>
      </c>
      <c r="CX6" s="433"/>
      <c r="CY6" s="433"/>
      <c r="CZ6" s="433"/>
      <c r="DA6" s="433"/>
      <c r="DB6" s="433"/>
      <c r="DC6" s="433"/>
      <c r="DD6" s="433"/>
      <c r="DE6" s="433"/>
      <c r="DF6" s="433"/>
      <c r="DG6" s="433"/>
      <c r="DH6" s="433"/>
      <c r="DI6" s="433"/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T6" s="433"/>
      <c r="DU6" s="434"/>
    </row>
    <row r="7" spans="1:125" s="11" customFormat="1" ht="25.5" customHeight="1">
      <c r="A7" s="427"/>
      <c r="B7" s="428"/>
      <c r="C7" s="428"/>
      <c r="D7" s="428"/>
      <c r="E7" s="428"/>
      <c r="F7" s="429"/>
      <c r="G7" s="427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9"/>
      <c r="AC7" s="427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9"/>
      <c r="AQ7" s="427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8"/>
      <c r="BE7" s="427"/>
      <c r="BF7" s="428"/>
      <c r="BG7" s="428"/>
      <c r="BH7" s="428"/>
      <c r="BI7" s="428"/>
      <c r="BJ7" s="428"/>
      <c r="BK7" s="428"/>
      <c r="BL7" s="428"/>
      <c r="BM7" s="428"/>
      <c r="BN7" s="428"/>
      <c r="BO7" s="428"/>
      <c r="BP7" s="428"/>
      <c r="BQ7" s="428"/>
      <c r="BR7" s="429"/>
      <c r="BS7" s="256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88"/>
      <c r="CG7" s="256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88"/>
      <c r="CW7" s="414" t="s">
        <v>2</v>
      </c>
      <c r="CX7" s="415"/>
      <c r="CY7" s="415"/>
      <c r="CZ7" s="415"/>
      <c r="DA7" s="415"/>
      <c r="DB7" s="415"/>
      <c r="DC7" s="415"/>
      <c r="DD7" s="415"/>
      <c r="DE7" s="415"/>
      <c r="DF7" s="415"/>
      <c r="DG7" s="415"/>
      <c r="DH7" s="415"/>
      <c r="DI7" s="416"/>
      <c r="DJ7" s="414" t="s">
        <v>34</v>
      </c>
      <c r="DK7" s="415"/>
      <c r="DL7" s="415"/>
      <c r="DM7" s="415"/>
      <c r="DN7" s="415"/>
      <c r="DO7" s="415"/>
      <c r="DP7" s="415"/>
      <c r="DQ7" s="415"/>
      <c r="DR7" s="415"/>
      <c r="DS7" s="415"/>
      <c r="DT7" s="415"/>
      <c r="DU7" s="416"/>
    </row>
    <row r="8" spans="1:125" s="12" customFormat="1" ht="12.75">
      <c r="A8" s="424">
        <v>1</v>
      </c>
      <c r="B8" s="425"/>
      <c r="C8" s="425"/>
      <c r="D8" s="425"/>
      <c r="E8" s="425"/>
      <c r="F8" s="426"/>
      <c r="G8" s="424">
        <v>2</v>
      </c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6"/>
      <c r="AC8" s="424">
        <v>3</v>
      </c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6"/>
      <c r="AQ8" s="424">
        <v>4</v>
      </c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4">
        <v>5</v>
      </c>
      <c r="BF8" s="425"/>
      <c r="BG8" s="425"/>
      <c r="BH8" s="425"/>
      <c r="BI8" s="425"/>
      <c r="BJ8" s="425"/>
      <c r="BK8" s="425"/>
      <c r="BL8" s="425"/>
      <c r="BM8" s="425"/>
      <c r="BN8" s="425"/>
      <c r="BO8" s="425"/>
      <c r="BP8" s="425"/>
      <c r="BQ8" s="425"/>
      <c r="BR8" s="426"/>
      <c r="BS8" s="424">
        <v>6</v>
      </c>
      <c r="BT8" s="425"/>
      <c r="BU8" s="425"/>
      <c r="BV8" s="425"/>
      <c r="BW8" s="425"/>
      <c r="BX8" s="425"/>
      <c r="BY8" s="425"/>
      <c r="BZ8" s="425"/>
      <c r="CA8" s="425"/>
      <c r="CB8" s="425"/>
      <c r="CC8" s="425"/>
      <c r="CD8" s="425"/>
      <c r="CE8" s="425"/>
      <c r="CF8" s="426"/>
      <c r="CG8" s="424">
        <v>7</v>
      </c>
      <c r="CH8" s="425"/>
      <c r="CI8" s="425"/>
      <c r="CJ8" s="425"/>
      <c r="CK8" s="425"/>
      <c r="CL8" s="425"/>
      <c r="CM8" s="425"/>
      <c r="CN8" s="425"/>
      <c r="CO8" s="425"/>
      <c r="CP8" s="425"/>
      <c r="CQ8" s="425"/>
      <c r="CR8" s="425"/>
      <c r="CS8" s="425"/>
      <c r="CT8" s="425"/>
      <c r="CU8" s="425"/>
      <c r="CV8" s="426"/>
      <c r="CW8" s="424">
        <v>8</v>
      </c>
      <c r="CX8" s="425"/>
      <c r="CY8" s="425"/>
      <c r="CZ8" s="425"/>
      <c r="DA8" s="425"/>
      <c r="DB8" s="425"/>
      <c r="DC8" s="425"/>
      <c r="DD8" s="425"/>
      <c r="DE8" s="425"/>
      <c r="DF8" s="425"/>
      <c r="DG8" s="425"/>
      <c r="DH8" s="425"/>
      <c r="DI8" s="426"/>
      <c r="DJ8" s="424">
        <v>9</v>
      </c>
      <c r="DK8" s="425"/>
      <c r="DL8" s="425"/>
      <c r="DM8" s="425"/>
      <c r="DN8" s="425"/>
      <c r="DO8" s="425"/>
      <c r="DP8" s="425"/>
      <c r="DQ8" s="425"/>
      <c r="DR8" s="425"/>
      <c r="DS8" s="425"/>
      <c r="DT8" s="425"/>
      <c r="DU8" s="426"/>
    </row>
    <row r="9" spans="1:125" s="47" customFormat="1" ht="26.25" customHeight="1">
      <c r="A9" s="473" t="s">
        <v>7</v>
      </c>
      <c r="B9" s="474"/>
      <c r="C9" s="474"/>
      <c r="D9" s="474"/>
      <c r="E9" s="474"/>
      <c r="F9" s="475"/>
      <c r="G9" s="479" t="s">
        <v>41</v>
      </c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1"/>
      <c r="AC9" s="449" t="s">
        <v>1</v>
      </c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1"/>
      <c r="AQ9" s="449" t="s">
        <v>1</v>
      </c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49">
        <f>BE10</f>
        <v>6331883.99998</v>
      </c>
      <c r="BF9" s="450"/>
      <c r="BG9" s="450"/>
      <c r="BH9" s="450"/>
      <c r="BI9" s="450"/>
      <c r="BJ9" s="450"/>
      <c r="BK9" s="450"/>
      <c r="BL9" s="450"/>
      <c r="BM9" s="450"/>
      <c r="BN9" s="450"/>
      <c r="BO9" s="450"/>
      <c r="BP9" s="450"/>
      <c r="BQ9" s="450"/>
      <c r="BR9" s="451"/>
      <c r="BS9" s="449">
        <f>BS10</f>
        <v>6331883.99998</v>
      </c>
      <c r="BT9" s="450"/>
      <c r="BU9" s="450"/>
      <c r="BV9" s="450"/>
      <c r="BW9" s="450"/>
      <c r="BX9" s="450"/>
      <c r="BY9" s="450"/>
      <c r="BZ9" s="450"/>
      <c r="CA9" s="450"/>
      <c r="CB9" s="450"/>
      <c r="CC9" s="450"/>
      <c r="CD9" s="450"/>
      <c r="CE9" s="450"/>
      <c r="CF9" s="451"/>
      <c r="CG9" s="449"/>
      <c r="CH9" s="450"/>
      <c r="CI9" s="450"/>
      <c r="CJ9" s="450"/>
      <c r="CK9" s="450"/>
      <c r="CL9" s="450"/>
      <c r="CM9" s="450"/>
      <c r="CN9" s="450"/>
      <c r="CO9" s="450"/>
      <c r="CP9" s="450"/>
      <c r="CQ9" s="450"/>
      <c r="CR9" s="450"/>
      <c r="CS9" s="450"/>
      <c r="CT9" s="450"/>
      <c r="CU9" s="450"/>
      <c r="CV9" s="451"/>
      <c r="CW9" s="449"/>
      <c r="CX9" s="450"/>
      <c r="CY9" s="450"/>
      <c r="CZ9" s="450"/>
      <c r="DA9" s="450"/>
      <c r="DB9" s="450"/>
      <c r="DC9" s="450"/>
      <c r="DD9" s="450"/>
      <c r="DE9" s="450"/>
      <c r="DF9" s="450"/>
      <c r="DG9" s="450"/>
      <c r="DH9" s="450"/>
      <c r="DI9" s="451"/>
      <c r="DJ9" s="449"/>
      <c r="DK9" s="450"/>
      <c r="DL9" s="450"/>
      <c r="DM9" s="450"/>
      <c r="DN9" s="450"/>
      <c r="DO9" s="450"/>
      <c r="DP9" s="450"/>
      <c r="DQ9" s="450"/>
      <c r="DR9" s="450"/>
      <c r="DS9" s="450"/>
      <c r="DT9" s="450"/>
      <c r="DU9" s="451"/>
    </row>
    <row r="10" spans="1:126" s="13" customFormat="1" ht="26.25" customHeight="1">
      <c r="A10" s="470" t="s">
        <v>23</v>
      </c>
      <c r="B10" s="471"/>
      <c r="C10" s="471"/>
      <c r="D10" s="471"/>
      <c r="E10" s="471"/>
      <c r="F10" s="472"/>
      <c r="G10" s="482" t="s">
        <v>42</v>
      </c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4"/>
      <c r="AC10" s="331">
        <v>287812909.09</v>
      </c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3"/>
      <c r="AQ10" s="331">
        <v>2.2</v>
      </c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1">
        <f>AC10*AQ10/100</f>
        <v>6331883.99998</v>
      </c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3"/>
      <c r="BS10" s="331">
        <f>BE10</f>
        <v>6331883.99998</v>
      </c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3"/>
      <c r="CG10" s="331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3"/>
      <c r="CW10" s="331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3"/>
      <c r="DJ10" s="331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3"/>
      <c r="DV10" s="49"/>
    </row>
    <row r="11" spans="1:125" s="13" customFormat="1" ht="12.75" customHeight="1" hidden="1">
      <c r="A11" s="464" t="s">
        <v>45</v>
      </c>
      <c r="B11" s="465"/>
      <c r="C11" s="465"/>
      <c r="D11" s="465"/>
      <c r="E11" s="465"/>
      <c r="F11" s="466"/>
      <c r="G11" s="476" t="s">
        <v>43</v>
      </c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8"/>
      <c r="AC11" s="458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60"/>
      <c r="AQ11" s="458"/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  <c r="BB11" s="459"/>
      <c r="BC11" s="459"/>
      <c r="BD11" s="460"/>
      <c r="BE11" s="458"/>
      <c r="BF11" s="459"/>
      <c r="BG11" s="459"/>
      <c r="BH11" s="459"/>
      <c r="BI11" s="459"/>
      <c r="BJ11" s="459"/>
      <c r="BK11" s="459"/>
      <c r="BL11" s="459"/>
      <c r="BM11" s="459"/>
      <c r="BN11" s="459"/>
      <c r="BO11" s="459"/>
      <c r="BP11" s="459"/>
      <c r="BQ11" s="459"/>
      <c r="BR11" s="460"/>
      <c r="BS11" s="458"/>
      <c r="BT11" s="459"/>
      <c r="BU11" s="459"/>
      <c r="BV11" s="459"/>
      <c r="BW11" s="459"/>
      <c r="BX11" s="459"/>
      <c r="BY11" s="459"/>
      <c r="BZ11" s="459"/>
      <c r="CA11" s="459"/>
      <c r="CB11" s="459"/>
      <c r="CC11" s="459"/>
      <c r="CD11" s="459"/>
      <c r="CE11" s="459"/>
      <c r="CF11" s="460"/>
      <c r="CG11" s="458"/>
      <c r="CH11" s="459"/>
      <c r="CI11" s="459"/>
      <c r="CJ11" s="459"/>
      <c r="CK11" s="459"/>
      <c r="CL11" s="459"/>
      <c r="CM11" s="459"/>
      <c r="CN11" s="459"/>
      <c r="CO11" s="459"/>
      <c r="CP11" s="459"/>
      <c r="CQ11" s="459"/>
      <c r="CR11" s="459"/>
      <c r="CS11" s="459"/>
      <c r="CT11" s="459"/>
      <c r="CU11" s="459"/>
      <c r="CV11" s="460"/>
      <c r="CW11" s="458"/>
      <c r="CX11" s="459"/>
      <c r="CY11" s="459"/>
      <c r="CZ11" s="459"/>
      <c r="DA11" s="459"/>
      <c r="DB11" s="459"/>
      <c r="DC11" s="459"/>
      <c r="DD11" s="459"/>
      <c r="DE11" s="459"/>
      <c r="DF11" s="459"/>
      <c r="DG11" s="459"/>
      <c r="DH11" s="459"/>
      <c r="DI11" s="460"/>
      <c r="DJ11" s="458"/>
      <c r="DK11" s="459"/>
      <c r="DL11" s="459"/>
      <c r="DM11" s="459"/>
      <c r="DN11" s="459"/>
      <c r="DO11" s="459"/>
      <c r="DP11" s="459"/>
      <c r="DQ11" s="459"/>
      <c r="DR11" s="459"/>
      <c r="DS11" s="459"/>
      <c r="DT11" s="459"/>
      <c r="DU11" s="460"/>
    </row>
    <row r="12" spans="1:125" s="13" customFormat="1" ht="12.75" hidden="1">
      <c r="A12" s="467"/>
      <c r="B12" s="468"/>
      <c r="C12" s="468"/>
      <c r="D12" s="468"/>
      <c r="E12" s="468"/>
      <c r="F12" s="469"/>
      <c r="G12" s="485" t="s">
        <v>44</v>
      </c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7"/>
      <c r="AC12" s="461"/>
      <c r="AD12" s="462"/>
      <c r="AE12" s="462"/>
      <c r="AF12" s="462"/>
      <c r="AG12" s="462"/>
      <c r="AH12" s="462"/>
      <c r="AI12" s="462"/>
      <c r="AJ12" s="462"/>
      <c r="AK12" s="462"/>
      <c r="AL12" s="462"/>
      <c r="AM12" s="462"/>
      <c r="AN12" s="462"/>
      <c r="AO12" s="462"/>
      <c r="AP12" s="463"/>
      <c r="AQ12" s="461"/>
      <c r="AR12" s="462"/>
      <c r="AS12" s="462"/>
      <c r="AT12" s="462"/>
      <c r="AU12" s="462"/>
      <c r="AV12" s="462"/>
      <c r="AW12" s="462"/>
      <c r="AX12" s="462"/>
      <c r="AY12" s="462"/>
      <c r="AZ12" s="462"/>
      <c r="BA12" s="462"/>
      <c r="BB12" s="462"/>
      <c r="BC12" s="462"/>
      <c r="BD12" s="463"/>
      <c r="BE12" s="461"/>
      <c r="BF12" s="462"/>
      <c r="BG12" s="462"/>
      <c r="BH12" s="462"/>
      <c r="BI12" s="462"/>
      <c r="BJ12" s="462"/>
      <c r="BK12" s="462"/>
      <c r="BL12" s="462"/>
      <c r="BM12" s="462"/>
      <c r="BN12" s="462"/>
      <c r="BO12" s="462"/>
      <c r="BP12" s="462"/>
      <c r="BQ12" s="462"/>
      <c r="BR12" s="463"/>
      <c r="BS12" s="461"/>
      <c r="BT12" s="462"/>
      <c r="BU12" s="462"/>
      <c r="BV12" s="462"/>
      <c r="BW12" s="462"/>
      <c r="BX12" s="462"/>
      <c r="BY12" s="462"/>
      <c r="BZ12" s="462"/>
      <c r="CA12" s="462"/>
      <c r="CB12" s="462"/>
      <c r="CC12" s="462"/>
      <c r="CD12" s="462"/>
      <c r="CE12" s="462"/>
      <c r="CF12" s="463"/>
      <c r="CG12" s="461"/>
      <c r="CH12" s="462"/>
      <c r="CI12" s="462"/>
      <c r="CJ12" s="462"/>
      <c r="CK12" s="462"/>
      <c r="CL12" s="462"/>
      <c r="CM12" s="462"/>
      <c r="CN12" s="462"/>
      <c r="CO12" s="462"/>
      <c r="CP12" s="462"/>
      <c r="CQ12" s="462"/>
      <c r="CR12" s="462"/>
      <c r="CS12" s="462"/>
      <c r="CT12" s="462"/>
      <c r="CU12" s="462"/>
      <c r="CV12" s="463"/>
      <c r="CW12" s="461"/>
      <c r="CX12" s="462"/>
      <c r="CY12" s="462"/>
      <c r="CZ12" s="462"/>
      <c r="DA12" s="462"/>
      <c r="DB12" s="462"/>
      <c r="DC12" s="462"/>
      <c r="DD12" s="462"/>
      <c r="DE12" s="462"/>
      <c r="DF12" s="462"/>
      <c r="DG12" s="462"/>
      <c r="DH12" s="462"/>
      <c r="DI12" s="463"/>
      <c r="DJ12" s="461"/>
      <c r="DK12" s="462"/>
      <c r="DL12" s="462"/>
      <c r="DM12" s="462"/>
      <c r="DN12" s="462"/>
      <c r="DO12" s="462"/>
      <c r="DP12" s="462"/>
      <c r="DQ12" s="462"/>
      <c r="DR12" s="462"/>
      <c r="DS12" s="462"/>
      <c r="DT12" s="462"/>
      <c r="DU12" s="463"/>
    </row>
    <row r="13" spans="1:125" s="13" customFormat="1" ht="26.25" customHeight="1" hidden="1">
      <c r="A13" s="470" t="s">
        <v>24</v>
      </c>
      <c r="B13" s="471"/>
      <c r="C13" s="471"/>
      <c r="D13" s="471"/>
      <c r="E13" s="471"/>
      <c r="F13" s="472"/>
      <c r="G13" s="482" t="s">
        <v>46</v>
      </c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4"/>
      <c r="AC13" s="331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3"/>
      <c r="AQ13" s="331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1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3"/>
      <c r="BS13" s="331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3"/>
      <c r="CG13" s="331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3"/>
      <c r="CW13" s="331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3"/>
      <c r="DJ13" s="331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3"/>
    </row>
    <row r="14" spans="1:125" s="13" customFormat="1" ht="12.75" hidden="1">
      <c r="A14" s="464" t="s">
        <v>101</v>
      </c>
      <c r="B14" s="465"/>
      <c r="C14" s="465"/>
      <c r="D14" s="465"/>
      <c r="E14" s="465"/>
      <c r="F14" s="466"/>
      <c r="G14" s="476" t="s">
        <v>43</v>
      </c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8"/>
      <c r="AC14" s="458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60"/>
      <c r="AQ14" s="458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60"/>
      <c r="BE14" s="458"/>
      <c r="BF14" s="459"/>
      <c r="BG14" s="459"/>
      <c r="BH14" s="459"/>
      <c r="BI14" s="459"/>
      <c r="BJ14" s="459"/>
      <c r="BK14" s="459"/>
      <c r="BL14" s="459"/>
      <c r="BM14" s="459"/>
      <c r="BN14" s="459"/>
      <c r="BO14" s="459"/>
      <c r="BP14" s="459"/>
      <c r="BQ14" s="459"/>
      <c r="BR14" s="460"/>
      <c r="BS14" s="458"/>
      <c r="BT14" s="459"/>
      <c r="BU14" s="459"/>
      <c r="BV14" s="459"/>
      <c r="BW14" s="459"/>
      <c r="BX14" s="459"/>
      <c r="BY14" s="459"/>
      <c r="BZ14" s="459"/>
      <c r="CA14" s="459"/>
      <c r="CB14" s="459"/>
      <c r="CC14" s="459"/>
      <c r="CD14" s="459"/>
      <c r="CE14" s="459"/>
      <c r="CF14" s="460"/>
      <c r="CG14" s="458"/>
      <c r="CH14" s="459"/>
      <c r="CI14" s="459"/>
      <c r="CJ14" s="459"/>
      <c r="CK14" s="459"/>
      <c r="CL14" s="459"/>
      <c r="CM14" s="459"/>
      <c r="CN14" s="459"/>
      <c r="CO14" s="459"/>
      <c r="CP14" s="459"/>
      <c r="CQ14" s="459"/>
      <c r="CR14" s="459"/>
      <c r="CS14" s="459"/>
      <c r="CT14" s="459"/>
      <c r="CU14" s="459"/>
      <c r="CV14" s="460"/>
      <c r="CW14" s="458"/>
      <c r="CX14" s="459"/>
      <c r="CY14" s="459"/>
      <c r="CZ14" s="459"/>
      <c r="DA14" s="459"/>
      <c r="DB14" s="459"/>
      <c r="DC14" s="459"/>
      <c r="DD14" s="459"/>
      <c r="DE14" s="459"/>
      <c r="DF14" s="459"/>
      <c r="DG14" s="459"/>
      <c r="DH14" s="459"/>
      <c r="DI14" s="460"/>
      <c r="DJ14" s="458"/>
      <c r="DK14" s="459"/>
      <c r="DL14" s="459"/>
      <c r="DM14" s="459"/>
      <c r="DN14" s="459"/>
      <c r="DO14" s="459"/>
      <c r="DP14" s="459"/>
      <c r="DQ14" s="459"/>
      <c r="DR14" s="459"/>
      <c r="DS14" s="459"/>
      <c r="DT14" s="459"/>
      <c r="DU14" s="460"/>
    </row>
    <row r="15" spans="1:125" s="13" customFormat="1" ht="12.75" hidden="1">
      <c r="A15" s="467"/>
      <c r="B15" s="468"/>
      <c r="C15" s="468"/>
      <c r="D15" s="468"/>
      <c r="E15" s="468"/>
      <c r="F15" s="469"/>
      <c r="G15" s="485" t="s">
        <v>44</v>
      </c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7"/>
      <c r="AC15" s="461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3"/>
      <c r="AQ15" s="461"/>
      <c r="AR15" s="462"/>
      <c r="AS15" s="462"/>
      <c r="AT15" s="462"/>
      <c r="AU15" s="462"/>
      <c r="AV15" s="462"/>
      <c r="AW15" s="462"/>
      <c r="AX15" s="462"/>
      <c r="AY15" s="462"/>
      <c r="AZ15" s="462"/>
      <c r="BA15" s="462"/>
      <c r="BB15" s="462"/>
      <c r="BC15" s="462"/>
      <c r="BD15" s="463"/>
      <c r="BE15" s="461"/>
      <c r="BF15" s="462"/>
      <c r="BG15" s="462"/>
      <c r="BH15" s="462"/>
      <c r="BI15" s="462"/>
      <c r="BJ15" s="462"/>
      <c r="BK15" s="462"/>
      <c r="BL15" s="462"/>
      <c r="BM15" s="462"/>
      <c r="BN15" s="462"/>
      <c r="BO15" s="462"/>
      <c r="BP15" s="462"/>
      <c r="BQ15" s="462"/>
      <c r="BR15" s="463"/>
      <c r="BS15" s="461"/>
      <c r="BT15" s="462"/>
      <c r="BU15" s="462"/>
      <c r="BV15" s="462"/>
      <c r="BW15" s="462"/>
      <c r="BX15" s="462"/>
      <c r="BY15" s="462"/>
      <c r="BZ15" s="462"/>
      <c r="CA15" s="462"/>
      <c r="CB15" s="462"/>
      <c r="CC15" s="462"/>
      <c r="CD15" s="462"/>
      <c r="CE15" s="462"/>
      <c r="CF15" s="463"/>
      <c r="CG15" s="461"/>
      <c r="CH15" s="462"/>
      <c r="CI15" s="462"/>
      <c r="CJ15" s="462"/>
      <c r="CK15" s="462"/>
      <c r="CL15" s="462"/>
      <c r="CM15" s="462"/>
      <c r="CN15" s="462"/>
      <c r="CO15" s="462"/>
      <c r="CP15" s="462"/>
      <c r="CQ15" s="462"/>
      <c r="CR15" s="462"/>
      <c r="CS15" s="462"/>
      <c r="CT15" s="462"/>
      <c r="CU15" s="462"/>
      <c r="CV15" s="463"/>
      <c r="CW15" s="461"/>
      <c r="CX15" s="462"/>
      <c r="CY15" s="462"/>
      <c r="CZ15" s="462"/>
      <c r="DA15" s="462"/>
      <c r="DB15" s="462"/>
      <c r="DC15" s="462"/>
      <c r="DD15" s="462"/>
      <c r="DE15" s="462"/>
      <c r="DF15" s="462"/>
      <c r="DG15" s="462"/>
      <c r="DH15" s="462"/>
      <c r="DI15" s="463"/>
      <c r="DJ15" s="461"/>
      <c r="DK15" s="462"/>
      <c r="DL15" s="462"/>
      <c r="DM15" s="462"/>
      <c r="DN15" s="462"/>
      <c r="DO15" s="462"/>
      <c r="DP15" s="462"/>
      <c r="DQ15" s="462"/>
      <c r="DR15" s="462"/>
      <c r="DS15" s="462"/>
      <c r="DT15" s="462"/>
      <c r="DU15" s="463"/>
    </row>
    <row r="16" spans="1:125" s="13" customFormat="1" ht="16.5" customHeight="1" hidden="1">
      <c r="A16" s="470"/>
      <c r="B16" s="471"/>
      <c r="C16" s="471"/>
      <c r="D16" s="471"/>
      <c r="E16" s="471"/>
      <c r="F16" s="472"/>
      <c r="G16" s="482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4"/>
      <c r="AC16" s="331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3"/>
      <c r="AQ16" s="331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1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3"/>
      <c r="BS16" s="331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3"/>
      <c r="CG16" s="331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332"/>
      <c r="CU16" s="332"/>
      <c r="CV16" s="333"/>
      <c r="CW16" s="331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3"/>
      <c r="DJ16" s="331"/>
      <c r="DK16" s="332"/>
      <c r="DL16" s="332"/>
      <c r="DM16" s="332"/>
      <c r="DN16" s="332"/>
      <c r="DO16" s="332"/>
      <c r="DP16" s="332"/>
      <c r="DQ16" s="332"/>
      <c r="DR16" s="332"/>
      <c r="DS16" s="332"/>
      <c r="DT16" s="332"/>
      <c r="DU16" s="333"/>
    </row>
    <row r="17" spans="1:125" s="47" customFormat="1" ht="26.25" customHeight="1">
      <c r="A17" s="473" t="s">
        <v>8</v>
      </c>
      <c r="B17" s="474"/>
      <c r="C17" s="474"/>
      <c r="D17" s="474"/>
      <c r="E17" s="474"/>
      <c r="F17" s="475"/>
      <c r="G17" s="479" t="s">
        <v>47</v>
      </c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1"/>
      <c r="AC17" s="449" t="s">
        <v>1</v>
      </c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1"/>
      <c r="AQ17" s="449" t="s">
        <v>1</v>
      </c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49">
        <f>BE19+BE20+BE21</f>
        <v>1042941.0022499999</v>
      </c>
      <c r="BF17" s="450"/>
      <c r="BG17" s="450"/>
      <c r="BH17" s="450"/>
      <c r="BI17" s="450"/>
      <c r="BJ17" s="450"/>
      <c r="BK17" s="450"/>
      <c r="BL17" s="450"/>
      <c r="BM17" s="450"/>
      <c r="BN17" s="450"/>
      <c r="BO17" s="450"/>
      <c r="BP17" s="450"/>
      <c r="BQ17" s="450"/>
      <c r="BR17" s="451"/>
      <c r="BS17" s="449">
        <f>BE17</f>
        <v>1042941.0022499999</v>
      </c>
      <c r="BT17" s="450"/>
      <c r="BU17" s="450"/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1"/>
      <c r="CG17" s="449"/>
      <c r="CH17" s="450"/>
      <c r="CI17" s="450"/>
      <c r="CJ17" s="450"/>
      <c r="CK17" s="450"/>
      <c r="CL17" s="450"/>
      <c r="CM17" s="450"/>
      <c r="CN17" s="450"/>
      <c r="CO17" s="450"/>
      <c r="CP17" s="450"/>
      <c r="CQ17" s="450"/>
      <c r="CR17" s="450"/>
      <c r="CS17" s="450"/>
      <c r="CT17" s="450"/>
      <c r="CU17" s="450"/>
      <c r="CV17" s="451"/>
      <c r="CW17" s="449"/>
      <c r="CX17" s="450"/>
      <c r="CY17" s="450"/>
      <c r="CZ17" s="450"/>
      <c r="DA17" s="450"/>
      <c r="DB17" s="450"/>
      <c r="DC17" s="450"/>
      <c r="DD17" s="450"/>
      <c r="DE17" s="450"/>
      <c r="DF17" s="450"/>
      <c r="DG17" s="450"/>
      <c r="DH17" s="450"/>
      <c r="DI17" s="451"/>
      <c r="DJ17" s="449"/>
      <c r="DK17" s="450"/>
      <c r="DL17" s="450"/>
      <c r="DM17" s="450"/>
      <c r="DN17" s="450"/>
      <c r="DO17" s="450"/>
      <c r="DP17" s="450"/>
      <c r="DQ17" s="450"/>
      <c r="DR17" s="450"/>
      <c r="DS17" s="450"/>
      <c r="DT17" s="450"/>
      <c r="DU17" s="451"/>
    </row>
    <row r="18" spans="1:125" s="13" customFormat="1" ht="12.75" customHeight="1">
      <c r="A18" s="470" t="s">
        <v>26</v>
      </c>
      <c r="B18" s="471"/>
      <c r="C18" s="471"/>
      <c r="D18" s="471"/>
      <c r="E18" s="471"/>
      <c r="F18" s="472"/>
      <c r="G18" s="482" t="s">
        <v>48</v>
      </c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4"/>
      <c r="AC18" s="331" t="s">
        <v>1</v>
      </c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3"/>
      <c r="AQ18" s="331" t="s">
        <v>1</v>
      </c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1" t="s">
        <v>1</v>
      </c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3"/>
      <c r="BS18" s="331" t="s">
        <v>1</v>
      </c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3"/>
      <c r="CG18" s="331" t="s">
        <v>1</v>
      </c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3"/>
      <c r="CW18" s="331" t="s">
        <v>1</v>
      </c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3"/>
      <c r="DJ18" s="331" t="s">
        <v>1</v>
      </c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3"/>
    </row>
    <row r="19" spans="1:125" s="13" customFormat="1" ht="52.5" customHeight="1">
      <c r="A19" s="470"/>
      <c r="B19" s="471"/>
      <c r="C19" s="471"/>
      <c r="D19" s="471"/>
      <c r="E19" s="471"/>
      <c r="F19" s="472"/>
      <c r="G19" s="482" t="s">
        <v>198</v>
      </c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4"/>
      <c r="AC19" s="331">
        <v>32380878.32</v>
      </c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3"/>
      <c r="AQ19" s="331">
        <v>1.5</v>
      </c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1">
        <f>AC19*AQ19/100</f>
        <v>485713.17480000004</v>
      </c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3"/>
      <c r="BS19" s="331">
        <f>BE19</f>
        <v>485713.17480000004</v>
      </c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3"/>
      <c r="CG19" s="331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3"/>
      <c r="CW19" s="331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3"/>
      <c r="DJ19" s="331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3"/>
    </row>
    <row r="20" spans="1:125" s="13" customFormat="1" ht="70.5" customHeight="1">
      <c r="A20" s="470"/>
      <c r="B20" s="471"/>
      <c r="C20" s="471"/>
      <c r="D20" s="471"/>
      <c r="E20" s="471"/>
      <c r="F20" s="472"/>
      <c r="G20" s="482" t="s">
        <v>199</v>
      </c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4"/>
      <c r="AC20" s="331">
        <v>19643863.33</v>
      </c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3"/>
      <c r="AQ20" s="331">
        <v>1.5</v>
      </c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1">
        <f>AC20*AQ20/100</f>
        <v>294657.94995</v>
      </c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3"/>
      <c r="BS20" s="331">
        <f>BE20</f>
        <v>294657.94995</v>
      </c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3"/>
      <c r="CG20" s="331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3"/>
      <c r="CW20" s="331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3"/>
      <c r="DJ20" s="331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3"/>
    </row>
    <row r="21" spans="1:125" s="13" customFormat="1" ht="52.5" customHeight="1">
      <c r="A21" s="470"/>
      <c r="B21" s="471"/>
      <c r="C21" s="471"/>
      <c r="D21" s="471"/>
      <c r="E21" s="471"/>
      <c r="F21" s="472"/>
      <c r="G21" s="482" t="s">
        <v>200</v>
      </c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4"/>
      <c r="AC21" s="331">
        <v>17504658.5</v>
      </c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3"/>
      <c r="AQ21" s="331">
        <v>1.5</v>
      </c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1">
        <f>AC21*AQ21/100</f>
        <v>262569.8775</v>
      </c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3"/>
      <c r="BS21" s="331">
        <f>BE21</f>
        <v>262569.8775</v>
      </c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3"/>
      <c r="CG21" s="331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3"/>
      <c r="CW21" s="331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3"/>
      <c r="DJ21" s="331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3"/>
    </row>
    <row r="22" spans="1:125" s="47" customFormat="1" ht="16.5" customHeight="1">
      <c r="A22" s="490" t="s">
        <v>18</v>
      </c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9"/>
      <c r="BE22" s="449">
        <f>BE9+BE17</f>
        <v>7374825.00223</v>
      </c>
      <c r="BF22" s="452"/>
      <c r="BG22" s="452"/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3"/>
      <c r="BS22" s="449">
        <f>BS9+BS19+BS20+BS21</f>
        <v>7374825.002230001</v>
      </c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D22" s="452"/>
      <c r="CE22" s="452"/>
      <c r="CF22" s="453"/>
      <c r="CG22" s="454"/>
      <c r="CH22" s="452"/>
      <c r="CI22" s="452"/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3"/>
      <c r="CW22" s="449">
        <f>CW9</f>
        <v>0</v>
      </c>
      <c r="CX22" s="452"/>
      <c r="CY22" s="452"/>
      <c r="CZ22" s="452"/>
      <c r="DA22" s="452"/>
      <c r="DB22" s="452"/>
      <c r="DC22" s="452"/>
      <c r="DD22" s="452"/>
      <c r="DE22" s="452"/>
      <c r="DF22" s="452"/>
      <c r="DG22" s="452"/>
      <c r="DH22" s="452"/>
      <c r="DI22" s="453"/>
      <c r="DJ22" s="454"/>
      <c r="DK22" s="452"/>
      <c r="DL22" s="452"/>
      <c r="DM22" s="452"/>
      <c r="DN22" s="452"/>
      <c r="DO22" s="452"/>
      <c r="DP22" s="452"/>
      <c r="DQ22" s="452"/>
      <c r="DR22" s="452"/>
      <c r="DS22" s="452"/>
      <c r="DT22" s="452"/>
      <c r="DU22" s="453"/>
    </row>
    <row r="23" spans="1:125" s="13" customFormat="1" ht="28.5" customHeight="1">
      <c r="A23" s="495" t="s">
        <v>168</v>
      </c>
      <c r="B23" s="496"/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6"/>
      <c r="U23" s="496"/>
      <c r="V23" s="496"/>
      <c r="W23" s="496"/>
      <c r="X23" s="496"/>
      <c r="Y23" s="496"/>
      <c r="Z23" s="496"/>
      <c r="AA23" s="496"/>
      <c r="AB23" s="496"/>
      <c r="AC23" s="496"/>
      <c r="AD23" s="496"/>
      <c r="AE23" s="496"/>
      <c r="AF23" s="496"/>
      <c r="AG23" s="496"/>
      <c r="AH23" s="496"/>
      <c r="AI23" s="496"/>
      <c r="AJ23" s="496"/>
      <c r="AK23" s="496"/>
      <c r="AL23" s="496"/>
      <c r="AM23" s="496"/>
      <c r="AN23" s="496"/>
      <c r="AO23" s="496"/>
      <c r="AP23" s="496"/>
      <c r="AQ23" s="496"/>
      <c r="AR23" s="496"/>
      <c r="AS23" s="496"/>
      <c r="AT23" s="496"/>
      <c r="AU23" s="496"/>
      <c r="AV23" s="496"/>
      <c r="AW23" s="496"/>
      <c r="AX23" s="496"/>
      <c r="AY23" s="496"/>
      <c r="AZ23" s="496"/>
      <c r="BA23" s="496"/>
      <c r="BB23" s="496"/>
      <c r="BC23" s="496"/>
      <c r="BD23" s="496"/>
      <c r="BE23" s="496"/>
      <c r="BF23" s="496"/>
      <c r="BG23" s="496"/>
      <c r="BH23" s="496"/>
      <c r="BI23" s="496"/>
      <c r="BJ23" s="496"/>
      <c r="BK23" s="496"/>
      <c r="BL23" s="496"/>
      <c r="BM23" s="496"/>
      <c r="BN23" s="496"/>
      <c r="BO23" s="496"/>
      <c r="BP23" s="496"/>
      <c r="BQ23" s="496"/>
      <c r="BR23" s="496"/>
      <c r="BS23" s="496"/>
      <c r="BT23" s="496"/>
      <c r="BU23" s="496"/>
      <c r="BV23" s="496"/>
      <c r="BW23" s="496"/>
      <c r="BX23" s="496"/>
      <c r="BY23" s="496"/>
      <c r="BZ23" s="496"/>
      <c r="CA23" s="496"/>
      <c r="CB23" s="496"/>
      <c r="CC23" s="496"/>
      <c r="CD23" s="496"/>
      <c r="CE23" s="496"/>
      <c r="CF23" s="496"/>
      <c r="CG23" s="496"/>
      <c r="CH23" s="496"/>
      <c r="CI23" s="496"/>
      <c r="CJ23" s="496"/>
      <c r="CK23" s="496"/>
      <c r="CL23" s="496"/>
      <c r="CM23" s="496"/>
      <c r="CN23" s="496"/>
      <c r="CO23" s="496"/>
      <c r="CP23" s="496"/>
      <c r="CQ23" s="496"/>
      <c r="CR23" s="496"/>
      <c r="CS23" s="496"/>
      <c r="CT23" s="496"/>
      <c r="CU23" s="496"/>
      <c r="CV23" s="496"/>
      <c r="CW23" s="496"/>
      <c r="CX23" s="496"/>
      <c r="CY23" s="496"/>
      <c r="CZ23" s="496"/>
      <c r="DA23" s="496"/>
      <c r="DB23" s="496"/>
      <c r="DC23" s="496"/>
      <c r="DD23" s="496"/>
      <c r="DE23" s="496"/>
      <c r="DF23" s="496"/>
      <c r="DG23" s="496"/>
      <c r="DH23" s="496"/>
      <c r="DI23" s="496"/>
      <c r="DJ23" s="496"/>
      <c r="DK23" s="496"/>
      <c r="DL23" s="496"/>
      <c r="DM23" s="496"/>
      <c r="DN23" s="496"/>
      <c r="DO23" s="496"/>
      <c r="DP23" s="496"/>
      <c r="DQ23" s="496"/>
      <c r="DR23" s="496"/>
      <c r="DS23" s="496"/>
      <c r="DT23" s="496"/>
      <c r="DU23" s="496"/>
    </row>
    <row r="24" spans="1:125" ht="15" hidden="1">
      <c r="A24" s="493"/>
      <c r="B24" s="494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  <c r="AL24" s="494"/>
      <c r="AM24" s="494"/>
      <c r="AN24" s="494"/>
      <c r="AO24" s="494"/>
      <c r="AP24" s="494"/>
      <c r="AQ24" s="494"/>
      <c r="AR24" s="494"/>
      <c r="AS24" s="494"/>
      <c r="AT24" s="494"/>
      <c r="AU24" s="494"/>
      <c r="AV24" s="494"/>
      <c r="AW24" s="494"/>
      <c r="AX24" s="494"/>
      <c r="AY24" s="494"/>
      <c r="AZ24" s="494"/>
      <c r="BA24" s="494"/>
      <c r="BB24" s="494"/>
      <c r="BC24" s="494"/>
      <c r="BD24" s="494"/>
      <c r="BE24" s="494"/>
      <c r="BF24" s="494"/>
      <c r="BG24" s="494"/>
      <c r="BH24" s="494"/>
      <c r="BI24" s="494"/>
      <c r="BJ24" s="494"/>
      <c r="BK24" s="494"/>
      <c r="BL24" s="494"/>
      <c r="BM24" s="494"/>
      <c r="BN24" s="494"/>
      <c r="BO24" s="494"/>
      <c r="BP24" s="494"/>
      <c r="BQ24" s="494"/>
      <c r="BR24" s="494"/>
      <c r="BS24" s="494"/>
      <c r="BT24" s="494"/>
      <c r="BU24" s="494"/>
      <c r="BV24" s="494"/>
      <c r="BW24" s="494"/>
      <c r="BX24" s="494"/>
      <c r="BY24" s="494"/>
      <c r="BZ24" s="494"/>
      <c r="CA24" s="494"/>
      <c r="CB24" s="494"/>
      <c r="CC24" s="494"/>
      <c r="CD24" s="494"/>
      <c r="CE24" s="494"/>
      <c r="CF24" s="494"/>
      <c r="CG24" s="494"/>
      <c r="CH24" s="494"/>
      <c r="CI24" s="494"/>
      <c r="CJ24" s="494"/>
      <c r="CK24" s="494"/>
      <c r="CL24" s="494"/>
      <c r="CM24" s="494"/>
      <c r="CN24" s="494"/>
      <c r="CO24" s="494"/>
      <c r="CP24" s="494"/>
      <c r="CQ24" s="494"/>
      <c r="CR24" s="494"/>
      <c r="CS24" s="494"/>
      <c r="CT24" s="494"/>
      <c r="CU24" s="494"/>
      <c r="CV24" s="494"/>
      <c r="CW24" s="494"/>
      <c r="CX24" s="494"/>
      <c r="CY24" s="494"/>
      <c r="CZ24" s="494"/>
      <c r="DA24" s="494"/>
      <c r="DB24" s="494"/>
      <c r="DC24" s="494"/>
      <c r="DD24" s="494"/>
      <c r="DE24" s="494"/>
      <c r="DF24" s="494"/>
      <c r="DG24" s="494"/>
      <c r="DH24" s="494"/>
      <c r="DI24" s="494"/>
      <c r="DJ24" s="494"/>
      <c r="DK24" s="494"/>
      <c r="DL24" s="494"/>
      <c r="DM24" s="494"/>
      <c r="DN24" s="494"/>
      <c r="DO24" s="494"/>
      <c r="DP24" s="494"/>
      <c r="DQ24" s="494"/>
      <c r="DR24" s="494"/>
      <c r="DS24" s="494"/>
      <c r="DT24" s="494"/>
      <c r="DU24" s="494"/>
    </row>
    <row r="25" ht="19.5" customHeight="1" hidden="1">
      <c r="A25" s="10" t="s">
        <v>49</v>
      </c>
    </row>
    <row r="26" ht="12.75" customHeight="1" hidden="1"/>
    <row r="27" spans="1:125" s="11" customFormat="1" ht="19.5" customHeight="1" hidden="1">
      <c r="A27" s="432" t="s">
        <v>3</v>
      </c>
      <c r="B27" s="433"/>
      <c r="C27" s="433"/>
      <c r="D27" s="433"/>
      <c r="E27" s="433"/>
      <c r="F27" s="434"/>
      <c r="G27" s="432" t="s">
        <v>22</v>
      </c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4"/>
      <c r="AC27" s="432" t="s">
        <v>38</v>
      </c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  <c r="AP27" s="434"/>
      <c r="AQ27" s="432" t="s">
        <v>39</v>
      </c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3"/>
      <c r="BD27" s="433"/>
      <c r="BE27" s="432" t="s">
        <v>58</v>
      </c>
      <c r="BF27" s="433"/>
      <c r="BG27" s="433"/>
      <c r="BH27" s="433"/>
      <c r="BI27" s="433"/>
      <c r="BJ27" s="433"/>
      <c r="BK27" s="433"/>
      <c r="BL27" s="433"/>
      <c r="BM27" s="433"/>
      <c r="BN27" s="433"/>
      <c r="BO27" s="433"/>
      <c r="BP27" s="433"/>
      <c r="BQ27" s="433"/>
      <c r="BR27" s="434"/>
      <c r="BS27" s="414" t="s">
        <v>0</v>
      </c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0"/>
      <c r="DT27" s="240"/>
      <c r="DU27" s="241"/>
    </row>
    <row r="28" spans="1:125" s="11" customFormat="1" ht="67.5" customHeight="1" hidden="1">
      <c r="A28" s="435"/>
      <c r="B28" s="436"/>
      <c r="C28" s="436"/>
      <c r="D28" s="436"/>
      <c r="E28" s="436"/>
      <c r="F28" s="437"/>
      <c r="G28" s="435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7"/>
      <c r="AC28" s="435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7"/>
      <c r="AQ28" s="435"/>
      <c r="AR28" s="436"/>
      <c r="AS28" s="436"/>
      <c r="AT28" s="436"/>
      <c r="AU28" s="436"/>
      <c r="AV28" s="436"/>
      <c r="AW28" s="436"/>
      <c r="AX28" s="436"/>
      <c r="AY28" s="436"/>
      <c r="AZ28" s="436"/>
      <c r="BA28" s="436"/>
      <c r="BB28" s="436"/>
      <c r="BC28" s="436"/>
      <c r="BD28" s="436"/>
      <c r="BE28" s="435"/>
      <c r="BF28" s="436"/>
      <c r="BG28" s="436"/>
      <c r="BH28" s="436"/>
      <c r="BI28" s="436"/>
      <c r="BJ28" s="436"/>
      <c r="BK28" s="436"/>
      <c r="BL28" s="436"/>
      <c r="BM28" s="436"/>
      <c r="BN28" s="436"/>
      <c r="BO28" s="436"/>
      <c r="BP28" s="436"/>
      <c r="BQ28" s="436"/>
      <c r="BR28" s="437"/>
      <c r="BS28" s="432" t="s">
        <v>120</v>
      </c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87"/>
      <c r="CG28" s="432" t="s">
        <v>122</v>
      </c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87"/>
      <c r="CW28" s="427" t="s">
        <v>19</v>
      </c>
      <c r="CX28" s="428"/>
      <c r="CY28" s="428"/>
      <c r="CZ28" s="428"/>
      <c r="DA28" s="428"/>
      <c r="DB28" s="428"/>
      <c r="DC28" s="428"/>
      <c r="DD28" s="428"/>
      <c r="DE28" s="428"/>
      <c r="DF28" s="428"/>
      <c r="DG28" s="428"/>
      <c r="DH28" s="428"/>
      <c r="DI28" s="428"/>
      <c r="DJ28" s="428"/>
      <c r="DK28" s="428"/>
      <c r="DL28" s="428"/>
      <c r="DM28" s="428"/>
      <c r="DN28" s="428"/>
      <c r="DO28" s="428"/>
      <c r="DP28" s="428"/>
      <c r="DQ28" s="428"/>
      <c r="DR28" s="428"/>
      <c r="DS28" s="428"/>
      <c r="DT28" s="428"/>
      <c r="DU28" s="429"/>
    </row>
    <row r="29" spans="1:125" s="11" customFormat="1" ht="28.5" customHeight="1" hidden="1">
      <c r="A29" s="427"/>
      <c r="B29" s="428"/>
      <c r="C29" s="428"/>
      <c r="D29" s="428"/>
      <c r="E29" s="428"/>
      <c r="F29" s="429"/>
      <c r="G29" s="427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9"/>
      <c r="AC29" s="427"/>
      <c r="AD29" s="428"/>
      <c r="AE29" s="428"/>
      <c r="AF29" s="428"/>
      <c r="AG29" s="428"/>
      <c r="AH29" s="428"/>
      <c r="AI29" s="428"/>
      <c r="AJ29" s="428"/>
      <c r="AK29" s="428"/>
      <c r="AL29" s="428"/>
      <c r="AM29" s="428"/>
      <c r="AN29" s="428"/>
      <c r="AO29" s="428"/>
      <c r="AP29" s="429"/>
      <c r="AQ29" s="427"/>
      <c r="AR29" s="428"/>
      <c r="AS29" s="428"/>
      <c r="AT29" s="428"/>
      <c r="AU29" s="428"/>
      <c r="AV29" s="428"/>
      <c r="AW29" s="428"/>
      <c r="AX29" s="428"/>
      <c r="AY29" s="428"/>
      <c r="AZ29" s="428"/>
      <c r="BA29" s="428"/>
      <c r="BB29" s="428"/>
      <c r="BC29" s="428"/>
      <c r="BD29" s="428"/>
      <c r="BE29" s="427"/>
      <c r="BF29" s="428"/>
      <c r="BG29" s="428"/>
      <c r="BH29" s="428"/>
      <c r="BI29" s="428"/>
      <c r="BJ29" s="428"/>
      <c r="BK29" s="428"/>
      <c r="BL29" s="428"/>
      <c r="BM29" s="428"/>
      <c r="BN29" s="428"/>
      <c r="BO29" s="428"/>
      <c r="BP29" s="428"/>
      <c r="BQ29" s="428"/>
      <c r="BR29" s="429"/>
      <c r="BS29" s="256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88"/>
      <c r="CG29" s="256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88"/>
      <c r="CW29" s="414" t="s">
        <v>2</v>
      </c>
      <c r="CX29" s="415"/>
      <c r="CY29" s="415"/>
      <c r="CZ29" s="415"/>
      <c r="DA29" s="415"/>
      <c r="DB29" s="415"/>
      <c r="DC29" s="415"/>
      <c r="DD29" s="415"/>
      <c r="DE29" s="415"/>
      <c r="DF29" s="415"/>
      <c r="DG29" s="415"/>
      <c r="DH29" s="415"/>
      <c r="DI29" s="416"/>
      <c r="DJ29" s="414" t="s">
        <v>34</v>
      </c>
      <c r="DK29" s="415"/>
      <c r="DL29" s="415"/>
      <c r="DM29" s="415"/>
      <c r="DN29" s="415"/>
      <c r="DO29" s="415"/>
      <c r="DP29" s="415"/>
      <c r="DQ29" s="415"/>
      <c r="DR29" s="415"/>
      <c r="DS29" s="415"/>
      <c r="DT29" s="415"/>
      <c r="DU29" s="416"/>
    </row>
    <row r="30" spans="1:125" s="12" customFormat="1" ht="12.75" customHeight="1" hidden="1">
      <c r="A30" s="424">
        <v>1</v>
      </c>
      <c r="B30" s="425"/>
      <c r="C30" s="425"/>
      <c r="D30" s="425"/>
      <c r="E30" s="425"/>
      <c r="F30" s="426"/>
      <c r="G30" s="424">
        <v>2</v>
      </c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6"/>
      <c r="AC30" s="424">
        <v>3</v>
      </c>
      <c r="AD30" s="425"/>
      <c r="AE30" s="425"/>
      <c r="AF30" s="425"/>
      <c r="AG30" s="425"/>
      <c r="AH30" s="425"/>
      <c r="AI30" s="425"/>
      <c r="AJ30" s="425"/>
      <c r="AK30" s="425"/>
      <c r="AL30" s="425"/>
      <c r="AM30" s="425"/>
      <c r="AN30" s="425"/>
      <c r="AO30" s="425"/>
      <c r="AP30" s="426"/>
      <c r="AQ30" s="424">
        <v>4</v>
      </c>
      <c r="AR30" s="425"/>
      <c r="AS30" s="425"/>
      <c r="AT30" s="425"/>
      <c r="AU30" s="425"/>
      <c r="AV30" s="425"/>
      <c r="AW30" s="425"/>
      <c r="AX30" s="425"/>
      <c r="AY30" s="425"/>
      <c r="AZ30" s="425"/>
      <c r="BA30" s="425"/>
      <c r="BB30" s="425"/>
      <c r="BC30" s="425"/>
      <c r="BD30" s="425"/>
      <c r="BE30" s="424">
        <v>5</v>
      </c>
      <c r="BF30" s="425"/>
      <c r="BG30" s="425"/>
      <c r="BH30" s="425"/>
      <c r="BI30" s="425"/>
      <c r="BJ30" s="425"/>
      <c r="BK30" s="425"/>
      <c r="BL30" s="425"/>
      <c r="BM30" s="425"/>
      <c r="BN30" s="425"/>
      <c r="BO30" s="425"/>
      <c r="BP30" s="425"/>
      <c r="BQ30" s="425"/>
      <c r="BR30" s="426"/>
      <c r="BS30" s="424">
        <v>6</v>
      </c>
      <c r="BT30" s="425"/>
      <c r="BU30" s="425"/>
      <c r="BV30" s="425"/>
      <c r="BW30" s="425"/>
      <c r="BX30" s="425"/>
      <c r="BY30" s="425"/>
      <c r="BZ30" s="425"/>
      <c r="CA30" s="425"/>
      <c r="CB30" s="425"/>
      <c r="CC30" s="425"/>
      <c r="CD30" s="425"/>
      <c r="CE30" s="425"/>
      <c r="CF30" s="426"/>
      <c r="CG30" s="424">
        <v>7</v>
      </c>
      <c r="CH30" s="425"/>
      <c r="CI30" s="425"/>
      <c r="CJ30" s="425"/>
      <c r="CK30" s="425"/>
      <c r="CL30" s="425"/>
      <c r="CM30" s="425"/>
      <c r="CN30" s="425"/>
      <c r="CO30" s="425"/>
      <c r="CP30" s="425"/>
      <c r="CQ30" s="425"/>
      <c r="CR30" s="425"/>
      <c r="CS30" s="425"/>
      <c r="CT30" s="425"/>
      <c r="CU30" s="425"/>
      <c r="CV30" s="426"/>
      <c r="CW30" s="424">
        <v>8</v>
      </c>
      <c r="CX30" s="425"/>
      <c r="CY30" s="425"/>
      <c r="CZ30" s="425"/>
      <c r="DA30" s="425"/>
      <c r="DB30" s="425"/>
      <c r="DC30" s="425"/>
      <c r="DD30" s="425"/>
      <c r="DE30" s="425"/>
      <c r="DF30" s="425"/>
      <c r="DG30" s="425"/>
      <c r="DH30" s="425"/>
      <c r="DI30" s="426"/>
      <c r="DJ30" s="424">
        <v>9</v>
      </c>
      <c r="DK30" s="425"/>
      <c r="DL30" s="425"/>
      <c r="DM30" s="425"/>
      <c r="DN30" s="425"/>
      <c r="DO30" s="425"/>
      <c r="DP30" s="425"/>
      <c r="DQ30" s="425"/>
      <c r="DR30" s="425"/>
      <c r="DS30" s="425"/>
      <c r="DT30" s="425"/>
      <c r="DU30" s="426"/>
    </row>
    <row r="31" spans="1:125" s="13" customFormat="1" ht="63" customHeight="1" hidden="1">
      <c r="A31" s="322" t="s">
        <v>7</v>
      </c>
      <c r="B31" s="323"/>
      <c r="C31" s="323"/>
      <c r="D31" s="323"/>
      <c r="E31" s="323"/>
      <c r="F31" s="324"/>
      <c r="G31" s="325" t="s">
        <v>220</v>
      </c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7"/>
      <c r="AC31" s="328" t="s">
        <v>1</v>
      </c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30"/>
      <c r="AQ31" s="328" t="s">
        <v>1</v>
      </c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31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3"/>
      <c r="BS31" s="331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3"/>
      <c r="CG31" s="331"/>
      <c r="CH31" s="332"/>
      <c r="CI31" s="332"/>
      <c r="CJ31" s="332"/>
      <c r="CK31" s="332"/>
      <c r="CL31" s="332"/>
      <c r="CM31" s="332"/>
      <c r="CN31" s="332"/>
      <c r="CO31" s="332"/>
      <c r="CP31" s="332"/>
      <c r="CQ31" s="332"/>
      <c r="CR31" s="332"/>
      <c r="CS31" s="332"/>
      <c r="CT31" s="332"/>
      <c r="CU31" s="332"/>
      <c r="CV31" s="333"/>
      <c r="CW31" s="331"/>
      <c r="CX31" s="332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3"/>
      <c r="DJ31" s="331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3"/>
    </row>
    <row r="32" spans="1:125" s="13" customFormat="1" ht="26.25" customHeight="1" hidden="1">
      <c r="A32" s="322" t="s">
        <v>23</v>
      </c>
      <c r="B32" s="323"/>
      <c r="C32" s="323"/>
      <c r="D32" s="323"/>
      <c r="E32" s="323"/>
      <c r="F32" s="324"/>
      <c r="G32" s="325" t="s">
        <v>50</v>
      </c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7"/>
      <c r="AC32" s="328" t="s">
        <v>1</v>
      </c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30"/>
      <c r="AQ32" s="328" t="s">
        <v>1</v>
      </c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31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3"/>
      <c r="BS32" s="331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3"/>
      <c r="CG32" s="331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3"/>
      <c r="CW32" s="331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3"/>
      <c r="DJ32" s="331" t="s">
        <v>1</v>
      </c>
      <c r="DK32" s="332"/>
      <c r="DL32" s="332"/>
      <c r="DM32" s="332"/>
      <c r="DN32" s="332"/>
      <c r="DO32" s="332"/>
      <c r="DP32" s="332"/>
      <c r="DQ32" s="332"/>
      <c r="DR32" s="332"/>
      <c r="DS32" s="332"/>
      <c r="DT32" s="332"/>
      <c r="DU32" s="333"/>
    </row>
    <row r="33" spans="1:125" s="13" customFormat="1" ht="16.5" customHeight="1" hidden="1">
      <c r="A33" s="322"/>
      <c r="B33" s="323"/>
      <c r="C33" s="323"/>
      <c r="D33" s="323"/>
      <c r="E33" s="323"/>
      <c r="F33" s="324"/>
      <c r="G33" s="325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7"/>
      <c r="AC33" s="328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30"/>
      <c r="AQ33" s="328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31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3"/>
      <c r="BS33" s="331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3"/>
      <c r="CG33" s="331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3"/>
      <c r="CW33" s="331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3"/>
      <c r="DJ33" s="331"/>
      <c r="DK33" s="332"/>
      <c r="DL33" s="332"/>
      <c r="DM33" s="332"/>
      <c r="DN33" s="332"/>
      <c r="DO33" s="332"/>
      <c r="DP33" s="332"/>
      <c r="DQ33" s="332"/>
      <c r="DR33" s="332"/>
      <c r="DS33" s="332"/>
      <c r="DT33" s="332"/>
      <c r="DU33" s="333"/>
    </row>
    <row r="34" spans="1:125" s="13" customFormat="1" ht="16.5" customHeight="1" hidden="1">
      <c r="A34" s="322" t="s">
        <v>8</v>
      </c>
      <c r="B34" s="323"/>
      <c r="C34" s="323"/>
      <c r="D34" s="323"/>
      <c r="E34" s="323"/>
      <c r="F34" s="324"/>
      <c r="G34" s="325" t="s">
        <v>51</v>
      </c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7"/>
      <c r="AC34" s="328" t="s">
        <v>1</v>
      </c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30"/>
      <c r="AQ34" s="328" t="s">
        <v>1</v>
      </c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31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3"/>
      <c r="BS34" s="331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3"/>
      <c r="CG34" s="331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3"/>
      <c r="CW34" s="331"/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3"/>
      <c r="DJ34" s="331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3"/>
    </row>
    <row r="35" spans="1:125" s="13" customFormat="1" ht="16.5" customHeight="1" hidden="1">
      <c r="A35" s="322" t="s">
        <v>26</v>
      </c>
      <c r="B35" s="323"/>
      <c r="C35" s="323"/>
      <c r="D35" s="323"/>
      <c r="E35" s="323"/>
      <c r="F35" s="324"/>
      <c r="G35" s="325" t="s">
        <v>52</v>
      </c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7"/>
      <c r="AC35" s="328" t="s">
        <v>1</v>
      </c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30"/>
      <c r="AQ35" s="328" t="s">
        <v>1</v>
      </c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31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3"/>
      <c r="BS35" s="331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3"/>
      <c r="CG35" s="331"/>
      <c r="CH35" s="332"/>
      <c r="CI35" s="332"/>
      <c r="CJ35" s="332"/>
      <c r="CK35" s="332"/>
      <c r="CL35" s="332"/>
      <c r="CM35" s="332"/>
      <c r="CN35" s="332"/>
      <c r="CO35" s="332"/>
      <c r="CP35" s="332"/>
      <c r="CQ35" s="332"/>
      <c r="CR35" s="332"/>
      <c r="CS35" s="332"/>
      <c r="CT35" s="332"/>
      <c r="CU35" s="332"/>
      <c r="CV35" s="333"/>
      <c r="CW35" s="331"/>
      <c r="CX35" s="332"/>
      <c r="CY35" s="332"/>
      <c r="CZ35" s="332"/>
      <c r="DA35" s="332"/>
      <c r="DB35" s="332"/>
      <c r="DC35" s="332"/>
      <c r="DD35" s="332"/>
      <c r="DE35" s="332"/>
      <c r="DF35" s="332"/>
      <c r="DG35" s="332"/>
      <c r="DH35" s="332"/>
      <c r="DI35" s="333"/>
      <c r="DJ35" s="331" t="s">
        <v>1</v>
      </c>
      <c r="DK35" s="332"/>
      <c r="DL35" s="332"/>
      <c r="DM35" s="332"/>
      <c r="DN35" s="332"/>
      <c r="DO35" s="332"/>
      <c r="DP35" s="332"/>
      <c r="DQ35" s="332"/>
      <c r="DR35" s="332"/>
      <c r="DS35" s="332"/>
      <c r="DT35" s="332"/>
      <c r="DU35" s="333"/>
    </row>
    <row r="36" spans="1:125" s="13" customFormat="1" ht="16.5" customHeight="1" hidden="1">
      <c r="A36" s="322"/>
      <c r="B36" s="323"/>
      <c r="C36" s="323"/>
      <c r="D36" s="323"/>
      <c r="E36" s="323"/>
      <c r="F36" s="324"/>
      <c r="G36" s="325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7"/>
      <c r="AC36" s="328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30"/>
      <c r="AQ36" s="328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31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3"/>
      <c r="BS36" s="331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3"/>
      <c r="CG36" s="331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3"/>
      <c r="CW36" s="331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3"/>
      <c r="DJ36" s="331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3"/>
    </row>
    <row r="37" spans="1:125" s="13" customFormat="1" ht="16.5" customHeight="1" hidden="1">
      <c r="A37" s="322"/>
      <c r="B37" s="323"/>
      <c r="C37" s="323"/>
      <c r="D37" s="323"/>
      <c r="E37" s="323"/>
      <c r="F37" s="324"/>
      <c r="G37" s="325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7"/>
      <c r="AC37" s="328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30"/>
      <c r="AQ37" s="328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31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3"/>
      <c r="BS37" s="331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  <c r="CE37" s="332"/>
      <c r="CF37" s="333"/>
      <c r="CG37" s="331"/>
      <c r="CH37" s="332"/>
      <c r="CI37" s="332"/>
      <c r="CJ37" s="332"/>
      <c r="CK37" s="332"/>
      <c r="CL37" s="332"/>
      <c r="CM37" s="332"/>
      <c r="CN37" s="332"/>
      <c r="CO37" s="332"/>
      <c r="CP37" s="332"/>
      <c r="CQ37" s="332"/>
      <c r="CR37" s="332"/>
      <c r="CS37" s="332"/>
      <c r="CT37" s="332"/>
      <c r="CU37" s="332"/>
      <c r="CV37" s="333"/>
      <c r="CW37" s="331"/>
      <c r="CX37" s="332"/>
      <c r="CY37" s="332"/>
      <c r="CZ37" s="332"/>
      <c r="DA37" s="332"/>
      <c r="DB37" s="332"/>
      <c r="DC37" s="332"/>
      <c r="DD37" s="332"/>
      <c r="DE37" s="332"/>
      <c r="DF37" s="332"/>
      <c r="DG37" s="332"/>
      <c r="DH37" s="332"/>
      <c r="DI37" s="333"/>
      <c r="DJ37" s="331"/>
      <c r="DK37" s="332"/>
      <c r="DL37" s="332"/>
      <c r="DM37" s="332"/>
      <c r="DN37" s="332"/>
      <c r="DO37" s="332"/>
      <c r="DP37" s="332"/>
      <c r="DQ37" s="332"/>
      <c r="DR37" s="332"/>
      <c r="DS37" s="332"/>
      <c r="DT37" s="332"/>
      <c r="DU37" s="333"/>
    </row>
    <row r="38" spans="1:125" s="47" customFormat="1" ht="16.5" customHeight="1" hidden="1">
      <c r="A38" s="455" t="s">
        <v>18</v>
      </c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/>
      <c r="AM38" s="456"/>
      <c r="AN38" s="456"/>
      <c r="AO38" s="456"/>
      <c r="AP38" s="456"/>
      <c r="AQ38" s="456"/>
      <c r="AR38" s="456"/>
      <c r="AS38" s="456"/>
      <c r="AT38" s="456"/>
      <c r="AU38" s="456"/>
      <c r="AV38" s="456"/>
      <c r="AW38" s="456"/>
      <c r="AX38" s="456"/>
      <c r="AY38" s="456"/>
      <c r="AZ38" s="456"/>
      <c r="BA38" s="456"/>
      <c r="BB38" s="456"/>
      <c r="BC38" s="456"/>
      <c r="BD38" s="457"/>
      <c r="BE38" s="449"/>
      <c r="BF38" s="450"/>
      <c r="BG38" s="450"/>
      <c r="BH38" s="450"/>
      <c r="BI38" s="450"/>
      <c r="BJ38" s="450"/>
      <c r="BK38" s="450"/>
      <c r="BL38" s="450"/>
      <c r="BM38" s="450"/>
      <c r="BN38" s="450"/>
      <c r="BO38" s="450"/>
      <c r="BP38" s="450"/>
      <c r="BQ38" s="450"/>
      <c r="BR38" s="451"/>
      <c r="BS38" s="449"/>
      <c r="BT38" s="450"/>
      <c r="BU38" s="450"/>
      <c r="BV38" s="450"/>
      <c r="BW38" s="450"/>
      <c r="BX38" s="450"/>
      <c r="BY38" s="450"/>
      <c r="BZ38" s="450"/>
      <c r="CA38" s="450"/>
      <c r="CB38" s="450"/>
      <c r="CC38" s="450"/>
      <c r="CD38" s="450"/>
      <c r="CE38" s="450"/>
      <c r="CF38" s="451"/>
      <c r="CG38" s="449"/>
      <c r="CH38" s="450"/>
      <c r="CI38" s="450"/>
      <c r="CJ38" s="450"/>
      <c r="CK38" s="450"/>
      <c r="CL38" s="450"/>
      <c r="CM38" s="450"/>
      <c r="CN38" s="450"/>
      <c r="CO38" s="450"/>
      <c r="CP38" s="450"/>
      <c r="CQ38" s="450"/>
      <c r="CR38" s="450"/>
      <c r="CS38" s="450"/>
      <c r="CT38" s="450"/>
      <c r="CU38" s="450"/>
      <c r="CV38" s="451"/>
      <c r="CW38" s="449"/>
      <c r="CX38" s="450"/>
      <c r="CY38" s="450"/>
      <c r="CZ38" s="450"/>
      <c r="DA38" s="450"/>
      <c r="DB38" s="450"/>
      <c r="DC38" s="450"/>
      <c r="DD38" s="450"/>
      <c r="DE38" s="450"/>
      <c r="DF38" s="450"/>
      <c r="DG38" s="450"/>
      <c r="DH38" s="450"/>
      <c r="DI38" s="451"/>
      <c r="DJ38" s="449"/>
      <c r="DK38" s="450"/>
      <c r="DL38" s="450"/>
      <c r="DM38" s="450"/>
      <c r="DN38" s="450"/>
      <c r="DO38" s="450"/>
      <c r="DP38" s="450"/>
      <c r="DQ38" s="450"/>
      <c r="DR38" s="450"/>
      <c r="DS38" s="450"/>
      <c r="DT38" s="450"/>
      <c r="DU38" s="451"/>
    </row>
    <row r="39" spans="1:125" s="13" customFormat="1" ht="16.5" customHeight="1" hidden="1">
      <c r="A39" s="491" t="s">
        <v>169</v>
      </c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492"/>
      <c r="AZ39" s="492"/>
      <c r="BA39" s="492"/>
      <c r="BB39" s="492"/>
      <c r="BC39" s="492"/>
      <c r="BD39" s="492"/>
      <c r="BE39" s="492"/>
      <c r="BF39" s="492"/>
      <c r="BG39" s="492"/>
      <c r="BH39" s="492"/>
      <c r="BI39" s="492"/>
      <c r="BJ39" s="492"/>
      <c r="BK39" s="492"/>
      <c r="BL39" s="492"/>
      <c r="BM39" s="492"/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2"/>
      <c r="CC39" s="492"/>
      <c r="CD39" s="492"/>
      <c r="CE39" s="492"/>
      <c r="CF39" s="492"/>
      <c r="CG39" s="492"/>
      <c r="CH39" s="492"/>
      <c r="CI39" s="492"/>
      <c r="CJ39" s="492"/>
      <c r="CK39" s="492"/>
      <c r="CL39" s="492"/>
      <c r="CM39" s="492"/>
      <c r="CN39" s="492"/>
      <c r="CO39" s="492"/>
      <c r="CP39" s="492"/>
      <c r="CQ39" s="492"/>
      <c r="CR39" s="492"/>
      <c r="CS39" s="492"/>
      <c r="CT39" s="492"/>
      <c r="CU39" s="492"/>
      <c r="CV39" s="492"/>
      <c r="CW39" s="492"/>
      <c r="CX39" s="492"/>
      <c r="CY39" s="492"/>
      <c r="CZ39" s="492"/>
      <c r="DA39" s="492"/>
      <c r="DB39" s="492"/>
      <c r="DC39" s="492"/>
      <c r="DD39" s="492"/>
      <c r="DE39" s="492"/>
      <c r="DF39" s="492"/>
      <c r="DG39" s="492"/>
      <c r="DH39" s="492"/>
      <c r="DI39" s="492"/>
      <c r="DJ39" s="492"/>
      <c r="DK39" s="492"/>
      <c r="DL39" s="492"/>
      <c r="DM39" s="492"/>
      <c r="DN39" s="492"/>
      <c r="DO39" s="492"/>
      <c r="DP39" s="492"/>
      <c r="DQ39" s="492"/>
      <c r="DR39" s="492"/>
      <c r="DS39" s="492"/>
      <c r="DT39" s="492"/>
      <c r="DU39" s="492"/>
    </row>
    <row r="41" ht="15">
      <c r="A41" s="10" t="s">
        <v>53</v>
      </c>
    </row>
    <row r="42" ht="12.75" customHeight="1"/>
    <row r="43" spans="1:125" s="11" customFormat="1" ht="18.75" customHeight="1">
      <c r="A43" s="432" t="s">
        <v>3</v>
      </c>
      <c r="B43" s="433"/>
      <c r="C43" s="433"/>
      <c r="D43" s="433"/>
      <c r="E43" s="433"/>
      <c r="F43" s="434"/>
      <c r="G43" s="432" t="s">
        <v>54</v>
      </c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4"/>
      <c r="AC43" s="432" t="s">
        <v>154</v>
      </c>
      <c r="AD43" s="255"/>
      <c r="AE43" s="255"/>
      <c r="AF43" s="255"/>
      <c r="AG43" s="255"/>
      <c r="AH43" s="255"/>
      <c r="AI43" s="255"/>
      <c r="AJ43" s="255"/>
      <c r="AK43" s="255"/>
      <c r="AL43" s="432" t="s">
        <v>55</v>
      </c>
      <c r="AM43" s="255"/>
      <c r="AN43" s="255"/>
      <c r="AO43" s="255"/>
      <c r="AP43" s="255"/>
      <c r="AQ43" s="255"/>
      <c r="AR43" s="255"/>
      <c r="AS43" s="255"/>
      <c r="AT43" s="255"/>
      <c r="AU43" s="287"/>
      <c r="AV43" s="442" t="s">
        <v>170</v>
      </c>
      <c r="AW43" s="443"/>
      <c r="AX43" s="443"/>
      <c r="AY43" s="443"/>
      <c r="AZ43" s="443"/>
      <c r="BA43" s="443"/>
      <c r="BB43" s="443"/>
      <c r="BC43" s="443"/>
      <c r="BD43" s="444"/>
      <c r="BE43" s="432" t="s">
        <v>171</v>
      </c>
      <c r="BF43" s="433"/>
      <c r="BG43" s="433"/>
      <c r="BH43" s="433"/>
      <c r="BI43" s="433"/>
      <c r="BJ43" s="433"/>
      <c r="BK43" s="433"/>
      <c r="BL43" s="433"/>
      <c r="BM43" s="433"/>
      <c r="BN43" s="433"/>
      <c r="BO43" s="433"/>
      <c r="BP43" s="433"/>
      <c r="BQ43" s="433"/>
      <c r="BR43" s="434"/>
      <c r="BS43" s="414" t="s">
        <v>0</v>
      </c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1"/>
    </row>
    <row r="44" spans="1:125" s="11" customFormat="1" ht="67.5" customHeight="1">
      <c r="A44" s="435"/>
      <c r="B44" s="436"/>
      <c r="C44" s="436"/>
      <c r="D44" s="436"/>
      <c r="E44" s="436"/>
      <c r="F44" s="437"/>
      <c r="G44" s="435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7"/>
      <c r="AC44" s="438"/>
      <c r="AD44" s="439"/>
      <c r="AE44" s="439"/>
      <c r="AF44" s="439"/>
      <c r="AG44" s="439"/>
      <c r="AH44" s="439"/>
      <c r="AI44" s="439"/>
      <c r="AJ44" s="439"/>
      <c r="AK44" s="439"/>
      <c r="AL44" s="438"/>
      <c r="AM44" s="440"/>
      <c r="AN44" s="440"/>
      <c r="AO44" s="440"/>
      <c r="AP44" s="440"/>
      <c r="AQ44" s="440"/>
      <c r="AR44" s="440"/>
      <c r="AS44" s="440"/>
      <c r="AT44" s="440"/>
      <c r="AU44" s="441"/>
      <c r="AV44" s="445"/>
      <c r="AW44" s="445"/>
      <c r="AX44" s="445"/>
      <c r="AY44" s="445"/>
      <c r="AZ44" s="445"/>
      <c r="BA44" s="445"/>
      <c r="BB44" s="445"/>
      <c r="BC44" s="445"/>
      <c r="BD44" s="446"/>
      <c r="BE44" s="435"/>
      <c r="BF44" s="436"/>
      <c r="BG44" s="436"/>
      <c r="BH44" s="436"/>
      <c r="BI44" s="436"/>
      <c r="BJ44" s="436"/>
      <c r="BK44" s="436"/>
      <c r="BL44" s="436"/>
      <c r="BM44" s="436"/>
      <c r="BN44" s="436"/>
      <c r="BO44" s="436"/>
      <c r="BP44" s="436"/>
      <c r="BQ44" s="436"/>
      <c r="BR44" s="437"/>
      <c r="BS44" s="432" t="s">
        <v>120</v>
      </c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87"/>
      <c r="CG44" s="432" t="s">
        <v>122</v>
      </c>
      <c r="CH44" s="255"/>
      <c r="CI44" s="255"/>
      <c r="CJ44" s="255"/>
      <c r="CK44" s="255"/>
      <c r="CL44" s="255"/>
      <c r="CM44" s="255"/>
      <c r="CN44" s="255"/>
      <c r="CO44" s="255"/>
      <c r="CP44" s="255"/>
      <c r="CQ44" s="255"/>
      <c r="CR44" s="255"/>
      <c r="CS44" s="255"/>
      <c r="CT44" s="255"/>
      <c r="CU44" s="255"/>
      <c r="CV44" s="287"/>
      <c r="CW44" s="427" t="s">
        <v>19</v>
      </c>
      <c r="CX44" s="428"/>
      <c r="CY44" s="428"/>
      <c r="CZ44" s="428"/>
      <c r="DA44" s="428"/>
      <c r="DB44" s="428"/>
      <c r="DC44" s="428"/>
      <c r="DD44" s="428"/>
      <c r="DE44" s="428"/>
      <c r="DF44" s="428"/>
      <c r="DG44" s="428"/>
      <c r="DH44" s="428"/>
      <c r="DI44" s="428"/>
      <c r="DJ44" s="428"/>
      <c r="DK44" s="428"/>
      <c r="DL44" s="428"/>
      <c r="DM44" s="428"/>
      <c r="DN44" s="428"/>
      <c r="DO44" s="428"/>
      <c r="DP44" s="428"/>
      <c r="DQ44" s="428"/>
      <c r="DR44" s="428"/>
      <c r="DS44" s="428"/>
      <c r="DT44" s="428"/>
      <c r="DU44" s="429"/>
    </row>
    <row r="45" spans="1:125" s="11" customFormat="1" ht="32.25" customHeight="1">
      <c r="A45" s="427"/>
      <c r="B45" s="428"/>
      <c r="C45" s="428"/>
      <c r="D45" s="428"/>
      <c r="E45" s="428"/>
      <c r="F45" s="429"/>
      <c r="G45" s="427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9"/>
      <c r="AC45" s="256"/>
      <c r="AD45" s="257"/>
      <c r="AE45" s="257"/>
      <c r="AF45" s="257"/>
      <c r="AG45" s="257"/>
      <c r="AH45" s="257"/>
      <c r="AI45" s="257"/>
      <c r="AJ45" s="257"/>
      <c r="AK45" s="257"/>
      <c r="AL45" s="256"/>
      <c r="AM45" s="257"/>
      <c r="AN45" s="257"/>
      <c r="AO45" s="257"/>
      <c r="AP45" s="257"/>
      <c r="AQ45" s="257"/>
      <c r="AR45" s="257"/>
      <c r="AS45" s="257"/>
      <c r="AT45" s="257"/>
      <c r="AU45" s="288"/>
      <c r="AV45" s="447"/>
      <c r="AW45" s="447"/>
      <c r="AX45" s="447"/>
      <c r="AY45" s="447"/>
      <c r="AZ45" s="447"/>
      <c r="BA45" s="447"/>
      <c r="BB45" s="447"/>
      <c r="BC45" s="447"/>
      <c r="BD45" s="448"/>
      <c r="BE45" s="427"/>
      <c r="BF45" s="428"/>
      <c r="BG45" s="428"/>
      <c r="BH45" s="428"/>
      <c r="BI45" s="428"/>
      <c r="BJ45" s="428"/>
      <c r="BK45" s="428"/>
      <c r="BL45" s="428"/>
      <c r="BM45" s="428"/>
      <c r="BN45" s="428"/>
      <c r="BO45" s="428"/>
      <c r="BP45" s="428"/>
      <c r="BQ45" s="428"/>
      <c r="BR45" s="429"/>
      <c r="BS45" s="256"/>
      <c r="BT45" s="257"/>
      <c r="BU45" s="257"/>
      <c r="BV45" s="257"/>
      <c r="BW45" s="257"/>
      <c r="BX45" s="257"/>
      <c r="BY45" s="257"/>
      <c r="BZ45" s="257"/>
      <c r="CA45" s="257"/>
      <c r="CB45" s="257"/>
      <c r="CC45" s="257"/>
      <c r="CD45" s="257"/>
      <c r="CE45" s="257"/>
      <c r="CF45" s="288"/>
      <c r="CG45" s="256"/>
      <c r="CH45" s="257"/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88"/>
      <c r="CW45" s="414" t="s">
        <v>2</v>
      </c>
      <c r="CX45" s="415"/>
      <c r="CY45" s="415"/>
      <c r="CZ45" s="415"/>
      <c r="DA45" s="415"/>
      <c r="DB45" s="415"/>
      <c r="DC45" s="415"/>
      <c r="DD45" s="415"/>
      <c r="DE45" s="415"/>
      <c r="DF45" s="415"/>
      <c r="DG45" s="415"/>
      <c r="DH45" s="415"/>
      <c r="DI45" s="416"/>
      <c r="DJ45" s="414" t="s">
        <v>34</v>
      </c>
      <c r="DK45" s="415"/>
      <c r="DL45" s="415"/>
      <c r="DM45" s="415"/>
      <c r="DN45" s="415"/>
      <c r="DO45" s="415"/>
      <c r="DP45" s="415"/>
      <c r="DQ45" s="415"/>
      <c r="DR45" s="415"/>
      <c r="DS45" s="415"/>
      <c r="DT45" s="415"/>
      <c r="DU45" s="416"/>
    </row>
    <row r="46" spans="1:125" s="12" customFormat="1" ht="12.75">
      <c r="A46" s="424">
        <v>1</v>
      </c>
      <c r="B46" s="425"/>
      <c r="C46" s="425"/>
      <c r="D46" s="425"/>
      <c r="E46" s="425"/>
      <c r="F46" s="426"/>
      <c r="G46" s="424">
        <v>2</v>
      </c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6"/>
      <c r="AC46" s="420">
        <v>3</v>
      </c>
      <c r="AD46" s="421"/>
      <c r="AE46" s="421"/>
      <c r="AF46" s="421"/>
      <c r="AG46" s="421"/>
      <c r="AH46" s="421"/>
      <c r="AI46" s="421"/>
      <c r="AJ46" s="421"/>
      <c r="AK46" s="421"/>
      <c r="AL46" s="420">
        <v>4</v>
      </c>
      <c r="AM46" s="421"/>
      <c r="AN46" s="421"/>
      <c r="AO46" s="421"/>
      <c r="AP46" s="421"/>
      <c r="AQ46" s="421"/>
      <c r="AR46" s="421"/>
      <c r="AS46" s="421"/>
      <c r="AT46" s="421"/>
      <c r="AU46" s="422"/>
      <c r="AV46" s="423">
        <v>5</v>
      </c>
      <c r="AW46" s="421"/>
      <c r="AX46" s="421"/>
      <c r="AY46" s="421"/>
      <c r="AZ46" s="421"/>
      <c r="BA46" s="421"/>
      <c r="BB46" s="421"/>
      <c r="BC46" s="421"/>
      <c r="BD46" s="422"/>
      <c r="BE46" s="424">
        <v>6</v>
      </c>
      <c r="BF46" s="425"/>
      <c r="BG46" s="425"/>
      <c r="BH46" s="425"/>
      <c r="BI46" s="425"/>
      <c r="BJ46" s="425"/>
      <c r="BK46" s="425"/>
      <c r="BL46" s="425"/>
      <c r="BM46" s="425"/>
      <c r="BN46" s="425"/>
      <c r="BO46" s="425"/>
      <c r="BP46" s="425"/>
      <c r="BQ46" s="425"/>
      <c r="BR46" s="426"/>
      <c r="BS46" s="424">
        <v>7</v>
      </c>
      <c r="BT46" s="425"/>
      <c r="BU46" s="425"/>
      <c r="BV46" s="425"/>
      <c r="BW46" s="425"/>
      <c r="BX46" s="425"/>
      <c r="BY46" s="425"/>
      <c r="BZ46" s="425"/>
      <c r="CA46" s="425"/>
      <c r="CB46" s="425"/>
      <c r="CC46" s="425"/>
      <c r="CD46" s="425"/>
      <c r="CE46" s="425"/>
      <c r="CF46" s="426"/>
      <c r="CG46" s="424">
        <v>8</v>
      </c>
      <c r="CH46" s="425"/>
      <c r="CI46" s="425"/>
      <c r="CJ46" s="425"/>
      <c r="CK46" s="425"/>
      <c r="CL46" s="425"/>
      <c r="CM46" s="425"/>
      <c r="CN46" s="425"/>
      <c r="CO46" s="425"/>
      <c r="CP46" s="425"/>
      <c r="CQ46" s="425"/>
      <c r="CR46" s="425"/>
      <c r="CS46" s="425"/>
      <c r="CT46" s="425"/>
      <c r="CU46" s="425"/>
      <c r="CV46" s="426"/>
      <c r="CW46" s="424">
        <v>9</v>
      </c>
      <c r="CX46" s="425"/>
      <c r="CY46" s="425"/>
      <c r="CZ46" s="425"/>
      <c r="DA46" s="425"/>
      <c r="DB46" s="425"/>
      <c r="DC46" s="425"/>
      <c r="DD46" s="425"/>
      <c r="DE46" s="425"/>
      <c r="DF46" s="425"/>
      <c r="DG46" s="425"/>
      <c r="DH46" s="425"/>
      <c r="DI46" s="426"/>
      <c r="DJ46" s="424">
        <v>10</v>
      </c>
      <c r="DK46" s="425"/>
      <c r="DL46" s="425"/>
      <c r="DM46" s="425"/>
      <c r="DN46" s="425"/>
      <c r="DO46" s="425"/>
      <c r="DP46" s="425"/>
      <c r="DQ46" s="425"/>
      <c r="DR46" s="425"/>
      <c r="DS46" s="425"/>
      <c r="DT46" s="425"/>
      <c r="DU46" s="426"/>
    </row>
    <row r="47" spans="1:125" s="13" customFormat="1" ht="15.75" customHeight="1">
      <c r="A47" s="322" t="s">
        <v>7</v>
      </c>
      <c r="B47" s="323"/>
      <c r="C47" s="323"/>
      <c r="D47" s="323"/>
      <c r="E47" s="323"/>
      <c r="F47" s="324"/>
      <c r="G47" s="325" t="s">
        <v>177</v>
      </c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90"/>
      <c r="AC47" s="420" t="s">
        <v>1</v>
      </c>
      <c r="AD47" s="421"/>
      <c r="AE47" s="421"/>
      <c r="AF47" s="421"/>
      <c r="AG47" s="421"/>
      <c r="AH47" s="421"/>
      <c r="AI47" s="421"/>
      <c r="AJ47" s="421"/>
      <c r="AK47" s="421"/>
      <c r="AL47" s="420" t="s">
        <v>1</v>
      </c>
      <c r="AM47" s="421"/>
      <c r="AN47" s="421"/>
      <c r="AO47" s="421"/>
      <c r="AP47" s="421"/>
      <c r="AQ47" s="421"/>
      <c r="AR47" s="421"/>
      <c r="AS47" s="421"/>
      <c r="AT47" s="421"/>
      <c r="AU47" s="422"/>
      <c r="AV47" s="423" t="s">
        <v>1</v>
      </c>
      <c r="AW47" s="421"/>
      <c r="AX47" s="421"/>
      <c r="AY47" s="421"/>
      <c r="AZ47" s="421"/>
      <c r="BA47" s="421"/>
      <c r="BB47" s="421"/>
      <c r="BC47" s="421"/>
      <c r="BD47" s="422"/>
      <c r="BE47" s="331">
        <f>BE50</f>
        <v>8709.5</v>
      </c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30"/>
      <c r="BS47" s="328"/>
      <c r="BT47" s="329"/>
      <c r="BU47" s="329"/>
      <c r="BV47" s="329"/>
      <c r="BW47" s="329"/>
      <c r="BX47" s="329"/>
      <c r="BY47" s="329"/>
      <c r="BZ47" s="329"/>
      <c r="CA47" s="329"/>
      <c r="CB47" s="329"/>
      <c r="CC47" s="329"/>
      <c r="CD47" s="329"/>
      <c r="CE47" s="329"/>
      <c r="CF47" s="330"/>
      <c r="CG47" s="328"/>
      <c r="CH47" s="329"/>
      <c r="CI47" s="329"/>
      <c r="CJ47" s="329"/>
      <c r="CK47" s="329"/>
      <c r="CL47" s="329"/>
      <c r="CM47" s="329"/>
      <c r="CN47" s="329"/>
      <c r="CO47" s="329"/>
      <c r="CP47" s="329"/>
      <c r="CQ47" s="329"/>
      <c r="CR47" s="329"/>
      <c r="CS47" s="329"/>
      <c r="CT47" s="329"/>
      <c r="CU47" s="329"/>
      <c r="CV47" s="330"/>
      <c r="CW47" s="331">
        <f>CW50</f>
        <v>8709.5</v>
      </c>
      <c r="CX47" s="329"/>
      <c r="CY47" s="329"/>
      <c r="CZ47" s="329"/>
      <c r="DA47" s="329"/>
      <c r="DB47" s="329"/>
      <c r="DC47" s="329"/>
      <c r="DD47" s="329"/>
      <c r="DE47" s="329"/>
      <c r="DF47" s="329"/>
      <c r="DG47" s="329"/>
      <c r="DH47" s="329"/>
      <c r="DI47" s="330"/>
      <c r="DJ47" s="328"/>
      <c r="DK47" s="329"/>
      <c r="DL47" s="329"/>
      <c r="DM47" s="329"/>
      <c r="DN47" s="329"/>
      <c r="DO47" s="329"/>
      <c r="DP47" s="329"/>
      <c r="DQ47" s="329"/>
      <c r="DR47" s="329"/>
      <c r="DS47" s="329"/>
      <c r="DT47" s="329"/>
      <c r="DU47" s="330"/>
    </row>
    <row r="48" spans="1:125" s="13" customFormat="1" ht="16.5" customHeight="1">
      <c r="A48" s="322"/>
      <c r="B48" s="323"/>
      <c r="C48" s="323"/>
      <c r="D48" s="323"/>
      <c r="E48" s="323"/>
      <c r="F48" s="324"/>
      <c r="G48" s="414" t="s">
        <v>0</v>
      </c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1"/>
      <c r="AC48" s="420" t="s">
        <v>1</v>
      </c>
      <c r="AD48" s="421"/>
      <c r="AE48" s="421"/>
      <c r="AF48" s="421"/>
      <c r="AG48" s="421"/>
      <c r="AH48" s="421"/>
      <c r="AI48" s="421"/>
      <c r="AJ48" s="421"/>
      <c r="AK48" s="421"/>
      <c r="AL48" s="420" t="s">
        <v>1</v>
      </c>
      <c r="AM48" s="421"/>
      <c r="AN48" s="421"/>
      <c r="AO48" s="421"/>
      <c r="AP48" s="421"/>
      <c r="AQ48" s="421"/>
      <c r="AR48" s="421"/>
      <c r="AS48" s="421"/>
      <c r="AT48" s="421"/>
      <c r="AU48" s="422"/>
      <c r="AV48" s="423" t="s">
        <v>1</v>
      </c>
      <c r="AW48" s="421"/>
      <c r="AX48" s="421"/>
      <c r="AY48" s="421"/>
      <c r="AZ48" s="421"/>
      <c r="BA48" s="421"/>
      <c r="BB48" s="421"/>
      <c r="BC48" s="421"/>
      <c r="BD48" s="422"/>
      <c r="BE48" s="328" t="s">
        <v>1</v>
      </c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29"/>
      <c r="BR48" s="330"/>
      <c r="BS48" s="328" t="s">
        <v>1</v>
      </c>
      <c r="BT48" s="329"/>
      <c r="BU48" s="329"/>
      <c r="BV48" s="329"/>
      <c r="BW48" s="329"/>
      <c r="BX48" s="329"/>
      <c r="BY48" s="329"/>
      <c r="BZ48" s="329"/>
      <c r="CA48" s="329"/>
      <c r="CB48" s="329"/>
      <c r="CC48" s="329"/>
      <c r="CD48" s="329"/>
      <c r="CE48" s="329"/>
      <c r="CF48" s="330"/>
      <c r="CG48" s="328" t="s">
        <v>1</v>
      </c>
      <c r="CH48" s="329"/>
      <c r="CI48" s="329"/>
      <c r="CJ48" s="329"/>
      <c r="CK48" s="329"/>
      <c r="CL48" s="329"/>
      <c r="CM48" s="329"/>
      <c r="CN48" s="329"/>
      <c r="CO48" s="329"/>
      <c r="CP48" s="329"/>
      <c r="CQ48" s="329"/>
      <c r="CR48" s="329"/>
      <c r="CS48" s="329"/>
      <c r="CT48" s="329"/>
      <c r="CU48" s="329"/>
      <c r="CV48" s="330"/>
      <c r="CW48" s="328" t="s">
        <v>1</v>
      </c>
      <c r="CX48" s="329"/>
      <c r="CY48" s="329"/>
      <c r="CZ48" s="329"/>
      <c r="DA48" s="329"/>
      <c r="DB48" s="329"/>
      <c r="DC48" s="329"/>
      <c r="DD48" s="329"/>
      <c r="DE48" s="329"/>
      <c r="DF48" s="329"/>
      <c r="DG48" s="329"/>
      <c r="DH48" s="329"/>
      <c r="DI48" s="330"/>
      <c r="DJ48" s="328" t="s">
        <v>1</v>
      </c>
      <c r="DK48" s="329"/>
      <c r="DL48" s="329"/>
      <c r="DM48" s="329"/>
      <c r="DN48" s="329"/>
      <c r="DO48" s="329"/>
      <c r="DP48" s="329"/>
      <c r="DQ48" s="329"/>
      <c r="DR48" s="329"/>
      <c r="DS48" s="329"/>
      <c r="DT48" s="329"/>
      <c r="DU48" s="330"/>
    </row>
    <row r="49" spans="1:125" s="13" customFormat="1" ht="81.75" customHeight="1">
      <c r="A49" s="322" t="s">
        <v>23</v>
      </c>
      <c r="B49" s="323"/>
      <c r="C49" s="323"/>
      <c r="D49" s="323"/>
      <c r="E49" s="323"/>
      <c r="F49" s="324"/>
      <c r="G49" s="325" t="s">
        <v>222</v>
      </c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3"/>
      <c r="AC49" s="414">
        <v>293</v>
      </c>
      <c r="AD49" s="415"/>
      <c r="AE49" s="415"/>
      <c r="AF49" s="415"/>
      <c r="AG49" s="415"/>
      <c r="AH49" s="415"/>
      <c r="AI49" s="415"/>
      <c r="AJ49" s="415"/>
      <c r="AK49" s="416"/>
      <c r="AL49" s="417">
        <v>1681.62</v>
      </c>
      <c r="AM49" s="418"/>
      <c r="AN49" s="418"/>
      <c r="AO49" s="418"/>
      <c r="AP49" s="418"/>
      <c r="AQ49" s="418"/>
      <c r="AR49" s="418"/>
      <c r="AS49" s="418"/>
      <c r="AT49" s="418"/>
      <c r="AU49" s="419"/>
      <c r="AV49" s="417">
        <v>2</v>
      </c>
      <c r="AW49" s="418"/>
      <c r="AX49" s="418"/>
      <c r="AY49" s="418"/>
      <c r="AZ49" s="418"/>
      <c r="BA49" s="418"/>
      <c r="BB49" s="418"/>
      <c r="BC49" s="418"/>
      <c r="BD49" s="419"/>
      <c r="BE49" s="331">
        <f>AL49*AV49</f>
        <v>3363.24</v>
      </c>
      <c r="BF49" s="332"/>
      <c r="BG49" s="332"/>
      <c r="BH49" s="332"/>
      <c r="BI49" s="332"/>
      <c r="BJ49" s="332"/>
      <c r="BK49" s="332"/>
      <c r="BL49" s="332"/>
      <c r="BM49" s="332"/>
      <c r="BN49" s="332"/>
      <c r="BO49" s="332"/>
      <c r="BP49" s="332"/>
      <c r="BQ49" s="332"/>
      <c r="BR49" s="333"/>
      <c r="BS49" s="331"/>
      <c r="BT49" s="332"/>
      <c r="BU49" s="332"/>
      <c r="BV49" s="332"/>
      <c r="BW49" s="332"/>
      <c r="BX49" s="332"/>
      <c r="BY49" s="332"/>
      <c r="BZ49" s="332"/>
      <c r="CA49" s="332"/>
      <c r="CB49" s="332"/>
      <c r="CC49" s="332"/>
      <c r="CD49" s="332"/>
      <c r="CE49" s="332"/>
      <c r="CF49" s="333"/>
      <c r="CG49" s="331"/>
      <c r="CH49" s="332"/>
      <c r="CI49" s="332"/>
      <c r="CJ49" s="332"/>
      <c r="CK49" s="332"/>
      <c r="CL49" s="332"/>
      <c r="CM49" s="332"/>
      <c r="CN49" s="332"/>
      <c r="CO49" s="332"/>
      <c r="CP49" s="332"/>
      <c r="CQ49" s="332"/>
      <c r="CR49" s="332"/>
      <c r="CS49" s="332"/>
      <c r="CT49" s="332"/>
      <c r="CU49" s="332"/>
      <c r="CV49" s="333"/>
      <c r="CW49" s="331">
        <f>BE49</f>
        <v>3363.24</v>
      </c>
      <c r="CX49" s="332"/>
      <c r="CY49" s="332"/>
      <c r="CZ49" s="332"/>
      <c r="DA49" s="332"/>
      <c r="DB49" s="332"/>
      <c r="DC49" s="332"/>
      <c r="DD49" s="332"/>
      <c r="DE49" s="332"/>
      <c r="DF49" s="332"/>
      <c r="DG49" s="332"/>
      <c r="DH49" s="332"/>
      <c r="DI49" s="333"/>
      <c r="DJ49" s="331"/>
      <c r="DK49" s="332"/>
      <c r="DL49" s="332"/>
      <c r="DM49" s="332"/>
      <c r="DN49" s="332"/>
      <c r="DO49" s="332"/>
      <c r="DP49" s="332"/>
      <c r="DQ49" s="332"/>
      <c r="DR49" s="332"/>
      <c r="DS49" s="332"/>
      <c r="DT49" s="332"/>
      <c r="DU49" s="333"/>
    </row>
    <row r="50" spans="1:125" s="13" customFormat="1" ht="81.75" customHeight="1">
      <c r="A50" s="322" t="s">
        <v>24</v>
      </c>
      <c r="B50" s="323"/>
      <c r="C50" s="323"/>
      <c r="D50" s="323"/>
      <c r="E50" s="323"/>
      <c r="F50" s="324"/>
      <c r="G50" s="325" t="s">
        <v>222</v>
      </c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3"/>
      <c r="AC50" s="414">
        <v>293</v>
      </c>
      <c r="AD50" s="415"/>
      <c r="AE50" s="415"/>
      <c r="AF50" s="415"/>
      <c r="AG50" s="415"/>
      <c r="AH50" s="415"/>
      <c r="AI50" s="415"/>
      <c r="AJ50" s="415"/>
      <c r="AK50" s="416"/>
      <c r="AL50" s="417">
        <v>8709.5</v>
      </c>
      <c r="AM50" s="418"/>
      <c r="AN50" s="418"/>
      <c r="AO50" s="418"/>
      <c r="AP50" s="418"/>
      <c r="AQ50" s="418"/>
      <c r="AR50" s="418"/>
      <c r="AS50" s="418"/>
      <c r="AT50" s="418"/>
      <c r="AU50" s="419"/>
      <c r="AV50" s="417">
        <v>1</v>
      </c>
      <c r="AW50" s="418"/>
      <c r="AX50" s="418"/>
      <c r="AY50" s="418"/>
      <c r="AZ50" s="418"/>
      <c r="BA50" s="418"/>
      <c r="BB50" s="418"/>
      <c r="BC50" s="418"/>
      <c r="BD50" s="419"/>
      <c r="BE50" s="331">
        <f>AL50*AV50</f>
        <v>8709.5</v>
      </c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32"/>
      <c r="BQ50" s="332"/>
      <c r="BR50" s="333"/>
      <c r="BS50" s="331"/>
      <c r="BT50" s="332"/>
      <c r="BU50" s="332"/>
      <c r="BV50" s="332"/>
      <c r="BW50" s="332"/>
      <c r="BX50" s="332"/>
      <c r="BY50" s="332"/>
      <c r="BZ50" s="332"/>
      <c r="CA50" s="332"/>
      <c r="CB50" s="332"/>
      <c r="CC50" s="332"/>
      <c r="CD50" s="332"/>
      <c r="CE50" s="332"/>
      <c r="CF50" s="333"/>
      <c r="CG50" s="331"/>
      <c r="CH50" s="332"/>
      <c r="CI50" s="332"/>
      <c r="CJ50" s="332"/>
      <c r="CK50" s="332"/>
      <c r="CL50" s="332"/>
      <c r="CM50" s="332"/>
      <c r="CN50" s="332"/>
      <c r="CO50" s="332"/>
      <c r="CP50" s="332"/>
      <c r="CQ50" s="332"/>
      <c r="CR50" s="332"/>
      <c r="CS50" s="332"/>
      <c r="CT50" s="332"/>
      <c r="CU50" s="332"/>
      <c r="CV50" s="333"/>
      <c r="CW50" s="331">
        <f>BE50</f>
        <v>8709.5</v>
      </c>
      <c r="CX50" s="332"/>
      <c r="CY50" s="332"/>
      <c r="CZ50" s="332"/>
      <c r="DA50" s="332"/>
      <c r="DB50" s="332"/>
      <c r="DC50" s="332"/>
      <c r="DD50" s="332"/>
      <c r="DE50" s="332"/>
      <c r="DF50" s="332"/>
      <c r="DG50" s="332"/>
      <c r="DH50" s="332"/>
      <c r="DI50" s="333"/>
      <c r="DJ50" s="331"/>
      <c r="DK50" s="332"/>
      <c r="DL50" s="332"/>
      <c r="DM50" s="332"/>
      <c r="DN50" s="332"/>
      <c r="DO50" s="332"/>
      <c r="DP50" s="332"/>
      <c r="DQ50" s="332"/>
      <c r="DR50" s="332"/>
      <c r="DS50" s="332"/>
      <c r="DT50" s="332"/>
      <c r="DU50" s="333"/>
    </row>
    <row r="51" spans="1:125" s="47" customFormat="1" ht="16.5" customHeight="1">
      <c r="A51" s="455" t="s">
        <v>18</v>
      </c>
      <c r="B51" s="488"/>
      <c r="C51" s="488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488"/>
      <c r="S51" s="488"/>
      <c r="T51" s="488"/>
      <c r="U51" s="488"/>
      <c r="V51" s="488"/>
      <c r="W51" s="488"/>
      <c r="X51" s="488"/>
      <c r="Y51" s="488"/>
      <c r="Z51" s="488"/>
      <c r="AA51" s="488"/>
      <c r="AB51" s="488"/>
      <c r="AC51" s="488"/>
      <c r="AD51" s="488"/>
      <c r="AE51" s="488"/>
      <c r="AF51" s="488"/>
      <c r="AG51" s="488"/>
      <c r="AH51" s="488"/>
      <c r="AI51" s="488"/>
      <c r="AJ51" s="488"/>
      <c r="AK51" s="488"/>
      <c r="AL51" s="488"/>
      <c r="AM51" s="488"/>
      <c r="AN51" s="488"/>
      <c r="AO51" s="488"/>
      <c r="AP51" s="488"/>
      <c r="AQ51" s="488"/>
      <c r="AR51" s="488"/>
      <c r="AS51" s="488"/>
      <c r="AT51" s="488"/>
      <c r="AU51" s="488"/>
      <c r="AV51" s="488"/>
      <c r="AW51" s="488"/>
      <c r="AX51" s="488"/>
      <c r="AY51" s="488"/>
      <c r="AZ51" s="488"/>
      <c r="BA51" s="488"/>
      <c r="BB51" s="488"/>
      <c r="BC51" s="488"/>
      <c r="BD51" s="489"/>
      <c r="BE51" s="449">
        <f>BE47</f>
        <v>8709.5</v>
      </c>
      <c r="BF51" s="452"/>
      <c r="BG51" s="452"/>
      <c r="BH51" s="452"/>
      <c r="BI51" s="452"/>
      <c r="BJ51" s="452"/>
      <c r="BK51" s="452"/>
      <c r="BL51" s="452"/>
      <c r="BM51" s="452"/>
      <c r="BN51" s="452"/>
      <c r="BO51" s="452"/>
      <c r="BP51" s="452"/>
      <c r="BQ51" s="452"/>
      <c r="BR51" s="453"/>
      <c r="BS51" s="454"/>
      <c r="BT51" s="452"/>
      <c r="BU51" s="452"/>
      <c r="BV51" s="452"/>
      <c r="BW51" s="452"/>
      <c r="BX51" s="452"/>
      <c r="BY51" s="452"/>
      <c r="BZ51" s="452"/>
      <c r="CA51" s="452"/>
      <c r="CB51" s="452"/>
      <c r="CC51" s="452"/>
      <c r="CD51" s="452"/>
      <c r="CE51" s="452"/>
      <c r="CF51" s="453"/>
      <c r="CG51" s="454"/>
      <c r="CH51" s="452"/>
      <c r="CI51" s="452"/>
      <c r="CJ51" s="452"/>
      <c r="CK51" s="452"/>
      <c r="CL51" s="452"/>
      <c r="CM51" s="452"/>
      <c r="CN51" s="452"/>
      <c r="CO51" s="452"/>
      <c r="CP51" s="452"/>
      <c r="CQ51" s="452"/>
      <c r="CR51" s="452"/>
      <c r="CS51" s="452"/>
      <c r="CT51" s="452"/>
      <c r="CU51" s="452"/>
      <c r="CV51" s="453"/>
      <c r="CW51" s="449">
        <f>CW47</f>
        <v>8709.5</v>
      </c>
      <c r="CX51" s="452"/>
      <c r="CY51" s="452"/>
      <c r="CZ51" s="452"/>
      <c r="DA51" s="452"/>
      <c r="DB51" s="452"/>
      <c r="DC51" s="452"/>
      <c r="DD51" s="452"/>
      <c r="DE51" s="452"/>
      <c r="DF51" s="452"/>
      <c r="DG51" s="452"/>
      <c r="DH51" s="452"/>
      <c r="DI51" s="453"/>
      <c r="DJ51" s="454"/>
      <c r="DK51" s="452"/>
      <c r="DL51" s="452"/>
      <c r="DM51" s="452"/>
      <c r="DN51" s="452"/>
      <c r="DO51" s="452"/>
      <c r="DP51" s="452"/>
      <c r="DQ51" s="452"/>
      <c r="DR51" s="452"/>
      <c r="DS51" s="452"/>
      <c r="DT51" s="452"/>
      <c r="DU51" s="453"/>
    </row>
    <row r="52" spans="1:125" ht="21" customHeight="1">
      <c r="A52" s="336" t="s">
        <v>172</v>
      </c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  <c r="BC52" s="337"/>
      <c r="BD52" s="337"/>
      <c r="BE52" s="337"/>
      <c r="BF52" s="337"/>
      <c r="BG52" s="337"/>
      <c r="BH52" s="337"/>
      <c r="BI52" s="337"/>
      <c r="BJ52" s="337"/>
      <c r="BK52" s="337"/>
      <c r="BL52" s="337"/>
      <c r="BM52" s="337"/>
      <c r="BN52" s="337"/>
      <c r="BO52" s="337"/>
      <c r="BP52" s="337"/>
      <c r="BQ52" s="337"/>
      <c r="BR52" s="337"/>
      <c r="BS52" s="337"/>
      <c r="BT52" s="337"/>
      <c r="BU52" s="337"/>
      <c r="BV52" s="337"/>
      <c r="BW52" s="337"/>
      <c r="BX52" s="337"/>
      <c r="BY52" s="337"/>
      <c r="BZ52" s="337"/>
      <c r="CA52" s="337"/>
      <c r="CB52" s="337"/>
      <c r="CC52" s="337"/>
      <c r="CD52" s="337"/>
      <c r="CE52" s="337"/>
      <c r="CF52" s="337"/>
      <c r="CG52" s="337"/>
      <c r="CH52" s="337"/>
      <c r="CI52" s="337"/>
      <c r="CJ52" s="337"/>
      <c r="CK52" s="337"/>
      <c r="CL52" s="337"/>
      <c r="CM52" s="337"/>
      <c r="CN52" s="337"/>
      <c r="CO52" s="337"/>
      <c r="CP52" s="337"/>
      <c r="CQ52" s="337"/>
      <c r="CR52" s="337"/>
      <c r="CS52" s="337"/>
      <c r="CT52" s="337"/>
      <c r="CU52" s="337"/>
      <c r="CV52" s="337"/>
      <c r="CW52" s="337"/>
      <c r="CX52" s="337"/>
      <c r="CY52" s="337"/>
      <c r="CZ52" s="337"/>
      <c r="DA52" s="337"/>
      <c r="DB52" s="337"/>
      <c r="DC52" s="337"/>
      <c r="DD52" s="337"/>
      <c r="DE52" s="337"/>
      <c r="DF52" s="337"/>
      <c r="DG52" s="337"/>
      <c r="DH52" s="337"/>
      <c r="DI52" s="337"/>
      <c r="DJ52" s="337"/>
      <c r="DK52" s="337"/>
      <c r="DL52" s="337"/>
      <c r="DM52" s="337"/>
      <c r="DN52" s="337"/>
      <c r="DO52" s="337"/>
      <c r="DP52" s="337"/>
      <c r="DQ52" s="337"/>
      <c r="DR52" s="337"/>
      <c r="DS52" s="337"/>
      <c r="DT52" s="337"/>
      <c r="DU52" s="337"/>
    </row>
    <row r="54" spans="1:124" ht="15">
      <c r="A54" s="430" t="s">
        <v>257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31"/>
      <c r="AI54" s="431"/>
      <c r="AJ54" s="431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  <c r="AU54" s="431"/>
      <c r="AV54" s="431"/>
      <c r="AW54" s="431"/>
      <c r="AX54" s="431"/>
      <c r="AY54" s="431"/>
      <c r="AZ54" s="431"/>
      <c r="BA54" s="431"/>
      <c r="BB54" s="431"/>
      <c r="BC54" s="431"/>
      <c r="BD54" s="431"/>
      <c r="BE54" s="431"/>
      <c r="BF54" s="431"/>
      <c r="BG54" s="431"/>
      <c r="BH54" s="431"/>
      <c r="BI54" s="431"/>
      <c r="BJ54" s="431"/>
      <c r="BK54" s="431"/>
      <c r="BL54" s="431"/>
      <c r="BM54" s="431"/>
      <c r="BN54" s="431"/>
      <c r="BO54" s="431"/>
      <c r="BP54" s="431"/>
      <c r="BQ54" s="431"/>
      <c r="BR54" s="431"/>
      <c r="BS54" s="431"/>
      <c r="BT54" s="431"/>
      <c r="BU54" s="431"/>
      <c r="BV54" s="431"/>
      <c r="BW54" s="431"/>
      <c r="BX54" s="431"/>
      <c r="BY54" s="431"/>
      <c r="BZ54" s="431"/>
      <c r="CA54" s="431"/>
      <c r="CB54" s="431"/>
      <c r="CC54" s="431"/>
      <c r="CD54" s="431"/>
      <c r="CE54" s="431"/>
      <c r="CF54" s="431"/>
      <c r="CG54" s="431"/>
      <c r="CH54" s="431"/>
      <c r="CI54" s="431"/>
      <c r="CJ54" s="431"/>
      <c r="CK54" s="431"/>
      <c r="CL54" s="431"/>
      <c r="CM54" s="431"/>
      <c r="CN54" s="431"/>
      <c r="CO54" s="431"/>
      <c r="CP54" s="431"/>
      <c r="CQ54" s="431"/>
      <c r="CR54" s="431"/>
      <c r="CS54" s="431"/>
      <c r="CT54" s="431"/>
      <c r="CU54" s="431"/>
      <c r="CV54" s="431"/>
      <c r="CW54" s="431"/>
      <c r="CX54" s="431"/>
      <c r="CY54" s="431"/>
      <c r="CZ54" s="431"/>
      <c r="DA54" s="431"/>
      <c r="DB54" s="431"/>
      <c r="DC54" s="431"/>
      <c r="DD54" s="431"/>
      <c r="DE54" s="431"/>
      <c r="DF54" s="431"/>
      <c r="DG54" s="431"/>
      <c r="DH54" s="431"/>
      <c r="DI54" s="431"/>
      <c r="DJ54" s="431"/>
      <c r="DK54" s="431"/>
      <c r="DL54" s="431"/>
      <c r="DM54" s="431"/>
      <c r="DN54" s="431"/>
      <c r="DO54" s="431"/>
      <c r="DP54" s="431"/>
      <c r="DQ54" s="431"/>
      <c r="DR54" s="431"/>
      <c r="DS54" s="431"/>
      <c r="DT54" s="431"/>
    </row>
    <row r="56" spans="1:125" ht="15">
      <c r="A56" s="432" t="s">
        <v>3</v>
      </c>
      <c r="B56" s="433"/>
      <c r="C56" s="433"/>
      <c r="D56" s="433"/>
      <c r="E56" s="433"/>
      <c r="F56" s="434"/>
      <c r="G56" s="432" t="s">
        <v>54</v>
      </c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433"/>
      <c r="AA56" s="433"/>
      <c r="AB56" s="434"/>
      <c r="AC56" s="432" t="s">
        <v>154</v>
      </c>
      <c r="AD56" s="255"/>
      <c r="AE56" s="255"/>
      <c r="AF56" s="255"/>
      <c r="AG56" s="255"/>
      <c r="AH56" s="255"/>
      <c r="AI56" s="255"/>
      <c r="AJ56" s="255"/>
      <c r="AK56" s="255"/>
      <c r="AL56" s="432" t="s">
        <v>55</v>
      </c>
      <c r="AM56" s="255"/>
      <c r="AN56" s="255"/>
      <c r="AO56" s="255"/>
      <c r="AP56" s="255"/>
      <c r="AQ56" s="255"/>
      <c r="AR56" s="255"/>
      <c r="AS56" s="255"/>
      <c r="AT56" s="255"/>
      <c r="AU56" s="287"/>
      <c r="AV56" s="442" t="s">
        <v>170</v>
      </c>
      <c r="AW56" s="443"/>
      <c r="AX56" s="443"/>
      <c r="AY56" s="443"/>
      <c r="AZ56" s="443"/>
      <c r="BA56" s="443"/>
      <c r="BB56" s="443"/>
      <c r="BC56" s="443"/>
      <c r="BD56" s="444"/>
      <c r="BE56" s="432" t="s">
        <v>171</v>
      </c>
      <c r="BF56" s="433"/>
      <c r="BG56" s="433"/>
      <c r="BH56" s="433"/>
      <c r="BI56" s="433"/>
      <c r="BJ56" s="433"/>
      <c r="BK56" s="433"/>
      <c r="BL56" s="433"/>
      <c r="BM56" s="433"/>
      <c r="BN56" s="433"/>
      <c r="BO56" s="433"/>
      <c r="BP56" s="433"/>
      <c r="BQ56" s="433"/>
      <c r="BR56" s="434"/>
      <c r="BS56" s="414" t="s">
        <v>0</v>
      </c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40"/>
      <c r="CN56" s="240"/>
      <c r="CO56" s="240"/>
      <c r="CP56" s="240"/>
      <c r="CQ56" s="240"/>
      <c r="CR56" s="240"/>
      <c r="CS56" s="240"/>
      <c r="CT56" s="240"/>
      <c r="CU56" s="240"/>
      <c r="CV56" s="240"/>
      <c r="CW56" s="240"/>
      <c r="CX56" s="240"/>
      <c r="CY56" s="240"/>
      <c r="CZ56" s="240"/>
      <c r="DA56" s="240"/>
      <c r="DB56" s="240"/>
      <c r="DC56" s="240"/>
      <c r="DD56" s="240"/>
      <c r="DE56" s="240"/>
      <c r="DF56" s="240"/>
      <c r="DG56" s="240"/>
      <c r="DH56" s="240"/>
      <c r="DI56" s="240"/>
      <c r="DJ56" s="240"/>
      <c r="DK56" s="240"/>
      <c r="DL56" s="240"/>
      <c r="DM56" s="240"/>
      <c r="DN56" s="240"/>
      <c r="DO56" s="240"/>
      <c r="DP56" s="240"/>
      <c r="DQ56" s="240"/>
      <c r="DR56" s="240"/>
      <c r="DS56" s="240"/>
      <c r="DT56" s="240"/>
      <c r="DU56" s="241"/>
    </row>
    <row r="57" spans="1:125" ht="68.25" customHeight="1">
      <c r="A57" s="435"/>
      <c r="B57" s="436"/>
      <c r="C57" s="436"/>
      <c r="D57" s="436"/>
      <c r="E57" s="436"/>
      <c r="F57" s="437"/>
      <c r="G57" s="435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7"/>
      <c r="AC57" s="438"/>
      <c r="AD57" s="439"/>
      <c r="AE57" s="439"/>
      <c r="AF57" s="439"/>
      <c r="AG57" s="439"/>
      <c r="AH57" s="439"/>
      <c r="AI57" s="439"/>
      <c r="AJ57" s="439"/>
      <c r="AK57" s="439"/>
      <c r="AL57" s="438"/>
      <c r="AM57" s="440"/>
      <c r="AN57" s="440"/>
      <c r="AO57" s="440"/>
      <c r="AP57" s="440"/>
      <c r="AQ57" s="440"/>
      <c r="AR57" s="440"/>
      <c r="AS57" s="440"/>
      <c r="AT57" s="440"/>
      <c r="AU57" s="441"/>
      <c r="AV57" s="445"/>
      <c r="AW57" s="445"/>
      <c r="AX57" s="445"/>
      <c r="AY57" s="445"/>
      <c r="AZ57" s="445"/>
      <c r="BA57" s="445"/>
      <c r="BB57" s="445"/>
      <c r="BC57" s="445"/>
      <c r="BD57" s="446"/>
      <c r="BE57" s="435"/>
      <c r="BF57" s="436"/>
      <c r="BG57" s="436"/>
      <c r="BH57" s="436"/>
      <c r="BI57" s="436"/>
      <c r="BJ57" s="436"/>
      <c r="BK57" s="436"/>
      <c r="BL57" s="436"/>
      <c r="BM57" s="436"/>
      <c r="BN57" s="436"/>
      <c r="BO57" s="436"/>
      <c r="BP57" s="436"/>
      <c r="BQ57" s="436"/>
      <c r="BR57" s="437"/>
      <c r="BS57" s="432" t="s">
        <v>120</v>
      </c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87"/>
      <c r="CG57" s="432" t="s">
        <v>122</v>
      </c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87"/>
      <c r="CW57" s="427" t="s">
        <v>19</v>
      </c>
      <c r="CX57" s="428"/>
      <c r="CY57" s="428"/>
      <c r="CZ57" s="428"/>
      <c r="DA57" s="428"/>
      <c r="DB57" s="428"/>
      <c r="DC57" s="428"/>
      <c r="DD57" s="428"/>
      <c r="DE57" s="428"/>
      <c r="DF57" s="428"/>
      <c r="DG57" s="428"/>
      <c r="DH57" s="428"/>
      <c r="DI57" s="428"/>
      <c r="DJ57" s="428"/>
      <c r="DK57" s="428"/>
      <c r="DL57" s="428"/>
      <c r="DM57" s="428"/>
      <c r="DN57" s="428"/>
      <c r="DO57" s="428"/>
      <c r="DP57" s="428"/>
      <c r="DQ57" s="428"/>
      <c r="DR57" s="428"/>
      <c r="DS57" s="428"/>
      <c r="DT57" s="428"/>
      <c r="DU57" s="429"/>
    </row>
    <row r="58" spans="1:125" ht="28.5" customHeight="1">
      <c r="A58" s="427"/>
      <c r="B58" s="428"/>
      <c r="C58" s="428"/>
      <c r="D58" s="428"/>
      <c r="E58" s="428"/>
      <c r="F58" s="429"/>
      <c r="G58" s="427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9"/>
      <c r="AC58" s="256"/>
      <c r="AD58" s="257"/>
      <c r="AE58" s="257"/>
      <c r="AF58" s="257"/>
      <c r="AG58" s="257"/>
      <c r="AH58" s="257"/>
      <c r="AI58" s="257"/>
      <c r="AJ58" s="257"/>
      <c r="AK58" s="257"/>
      <c r="AL58" s="256"/>
      <c r="AM58" s="257"/>
      <c r="AN58" s="257"/>
      <c r="AO58" s="257"/>
      <c r="AP58" s="257"/>
      <c r="AQ58" s="257"/>
      <c r="AR58" s="257"/>
      <c r="AS58" s="257"/>
      <c r="AT58" s="257"/>
      <c r="AU58" s="288"/>
      <c r="AV58" s="447"/>
      <c r="AW58" s="447"/>
      <c r="AX58" s="447"/>
      <c r="AY58" s="447"/>
      <c r="AZ58" s="447"/>
      <c r="BA58" s="447"/>
      <c r="BB58" s="447"/>
      <c r="BC58" s="447"/>
      <c r="BD58" s="448"/>
      <c r="BE58" s="427"/>
      <c r="BF58" s="428"/>
      <c r="BG58" s="428"/>
      <c r="BH58" s="428"/>
      <c r="BI58" s="428"/>
      <c r="BJ58" s="428"/>
      <c r="BK58" s="428"/>
      <c r="BL58" s="428"/>
      <c r="BM58" s="428"/>
      <c r="BN58" s="428"/>
      <c r="BO58" s="428"/>
      <c r="BP58" s="428"/>
      <c r="BQ58" s="428"/>
      <c r="BR58" s="429"/>
      <c r="BS58" s="256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7"/>
      <c r="CE58" s="257"/>
      <c r="CF58" s="288"/>
      <c r="CG58" s="256"/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7"/>
      <c r="CU58" s="257"/>
      <c r="CV58" s="288"/>
      <c r="CW58" s="414" t="s">
        <v>2</v>
      </c>
      <c r="CX58" s="415"/>
      <c r="CY58" s="415"/>
      <c r="CZ58" s="415"/>
      <c r="DA58" s="415"/>
      <c r="DB58" s="415"/>
      <c r="DC58" s="415"/>
      <c r="DD58" s="415"/>
      <c r="DE58" s="415"/>
      <c r="DF58" s="415"/>
      <c r="DG58" s="415"/>
      <c r="DH58" s="415"/>
      <c r="DI58" s="416"/>
      <c r="DJ58" s="414" t="s">
        <v>34</v>
      </c>
      <c r="DK58" s="415"/>
      <c r="DL58" s="415"/>
      <c r="DM58" s="415"/>
      <c r="DN58" s="415"/>
      <c r="DO58" s="415"/>
      <c r="DP58" s="415"/>
      <c r="DQ58" s="415"/>
      <c r="DR58" s="415"/>
      <c r="DS58" s="415"/>
      <c r="DT58" s="415"/>
      <c r="DU58" s="416"/>
    </row>
    <row r="59" spans="1:125" ht="15">
      <c r="A59" s="424">
        <v>1</v>
      </c>
      <c r="B59" s="425"/>
      <c r="C59" s="425"/>
      <c r="D59" s="425"/>
      <c r="E59" s="425"/>
      <c r="F59" s="426"/>
      <c r="G59" s="424">
        <v>2</v>
      </c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6"/>
      <c r="AC59" s="420">
        <v>3</v>
      </c>
      <c r="AD59" s="421"/>
      <c r="AE59" s="421"/>
      <c r="AF59" s="421"/>
      <c r="AG59" s="421"/>
      <c r="AH59" s="421"/>
      <c r="AI59" s="421"/>
      <c r="AJ59" s="421"/>
      <c r="AK59" s="421"/>
      <c r="AL59" s="420">
        <v>4</v>
      </c>
      <c r="AM59" s="421"/>
      <c r="AN59" s="421"/>
      <c r="AO59" s="421"/>
      <c r="AP59" s="421"/>
      <c r="AQ59" s="421"/>
      <c r="AR59" s="421"/>
      <c r="AS59" s="421"/>
      <c r="AT59" s="421"/>
      <c r="AU59" s="422"/>
      <c r="AV59" s="423">
        <v>5</v>
      </c>
      <c r="AW59" s="421"/>
      <c r="AX59" s="421"/>
      <c r="AY59" s="421"/>
      <c r="AZ59" s="421"/>
      <c r="BA59" s="421"/>
      <c r="BB59" s="421"/>
      <c r="BC59" s="421"/>
      <c r="BD59" s="422"/>
      <c r="BE59" s="424">
        <v>6</v>
      </c>
      <c r="BF59" s="425"/>
      <c r="BG59" s="425"/>
      <c r="BH59" s="425"/>
      <c r="BI59" s="425"/>
      <c r="BJ59" s="425"/>
      <c r="BK59" s="425"/>
      <c r="BL59" s="425"/>
      <c r="BM59" s="425"/>
      <c r="BN59" s="425"/>
      <c r="BO59" s="425"/>
      <c r="BP59" s="425"/>
      <c r="BQ59" s="425"/>
      <c r="BR59" s="426"/>
      <c r="BS59" s="424">
        <v>7</v>
      </c>
      <c r="BT59" s="425"/>
      <c r="BU59" s="425"/>
      <c r="BV59" s="425"/>
      <c r="BW59" s="425"/>
      <c r="BX59" s="425"/>
      <c r="BY59" s="425"/>
      <c r="BZ59" s="425"/>
      <c r="CA59" s="425"/>
      <c r="CB59" s="425"/>
      <c r="CC59" s="425"/>
      <c r="CD59" s="425"/>
      <c r="CE59" s="425"/>
      <c r="CF59" s="426"/>
      <c r="CG59" s="424">
        <v>8</v>
      </c>
      <c r="CH59" s="425"/>
      <c r="CI59" s="425"/>
      <c r="CJ59" s="425"/>
      <c r="CK59" s="425"/>
      <c r="CL59" s="425"/>
      <c r="CM59" s="425"/>
      <c r="CN59" s="425"/>
      <c r="CO59" s="425"/>
      <c r="CP59" s="425"/>
      <c r="CQ59" s="425"/>
      <c r="CR59" s="425"/>
      <c r="CS59" s="425"/>
      <c r="CT59" s="425"/>
      <c r="CU59" s="425"/>
      <c r="CV59" s="426"/>
      <c r="CW59" s="424">
        <v>9</v>
      </c>
      <c r="CX59" s="425"/>
      <c r="CY59" s="425"/>
      <c r="CZ59" s="425"/>
      <c r="DA59" s="425"/>
      <c r="DB59" s="425"/>
      <c r="DC59" s="425"/>
      <c r="DD59" s="425"/>
      <c r="DE59" s="425"/>
      <c r="DF59" s="425"/>
      <c r="DG59" s="425"/>
      <c r="DH59" s="425"/>
      <c r="DI59" s="426"/>
      <c r="DJ59" s="424">
        <v>10</v>
      </c>
      <c r="DK59" s="425"/>
      <c r="DL59" s="425"/>
      <c r="DM59" s="425"/>
      <c r="DN59" s="425"/>
      <c r="DO59" s="425"/>
      <c r="DP59" s="425"/>
      <c r="DQ59" s="425"/>
      <c r="DR59" s="425"/>
      <c r="DS59" s="425"/>
      <c r="DT59" s="425"/>
      <c r="DU59" s="426"/>
    </row>
    <row r="60" spans="1:125" ht="15" customHeight="1">
      <c r="A60" s="322" t="s">
        <v>7</v>
      </c>
      <c r="B60" s="323"/>
      <c r="C60" s="323"/>
      <c r="D60" s="323"/>
      <c r="E60" s="323"/>
      <c r="F60" s="324"/>
      <c r="G60" s="325" t="s">
        <v>177</v>
      </c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90"/>
      <c r="AC60" s="420" t="s">
        <v>1</v>
      </c>
      <c r="AD60" s="421"/>
      <c r="AE60" s="421"/>
      <c r="AF60" s="421"/>
      <c r="AG60" s="421"/>
      <c r="AH60" s="421"/>
      <c r="AI60" s="421"/>
      <c r="AJ60" s="421"/>
      <c r="AK60" s="421"/>
      <c r="AL60" s="420" t="s">
        <v>1</v>
      </c>
      <c r="AM60" s="421"/>
      <c r="AN60" s="421"/>
      <c r="AO60" s="421"/>
      <c r="AP60" s="421"/>
      <c r="AQ60" s="421"/>
      <c r="AR60" s="421"/>
      <c r="AS60" s="421"/>
      <c r="AT60" s="421"/>
      <c r="AU60" s="422"/>
      <c r="AV60" s="423" t="s">
        <v>1</v>
      </c>
      <c r="AW60" s="421"/>
      <c r="AX60" s="421"/>
      <c r="AY60" s="421"/>
      <c r="AZ60" s="421"/>
      <c r="BA60" s="421"/>
      <c r="BB60" s="421"/>
      <c r="BC60" s="421"/>
      <c r="BD60" s="422"/>
      <c r="BE60" s="328"/>
      <c r="BF60" s="329"/>
      <c r="BG60" s="329"/>
      <c r="BH60" s="329"/>
      <c r="BI60" s="329"/>
      <c r="BJ60" s="329"/>
      <c r="BK60" s="329"/>
      <c r="BL60" s="329"/>
      <c r="BM60" s="329"/>
      <c r="BN60" s="329"/>
      <c r="BO60" s="329"/>
      <c r="BP60" s="329"/>
      <c r="BQ60" s="329"/>
      <c r="BR60" s="330"/>
      <c r="BS60" s="328"/>
      <c r="BT60" s="329"/>
      <c r="BU60" s="329"/>
      <c r="BV60" s="329"/>
      <c r="BW60" s="329"/>
      <c r="BX60" s="329"/>
      <c r="BY60" s="329"/>
      <c r="BZ60" s="329"/>
      <c r="CA60" s="329"/>
      <c r="CB60" s="329"/>
      <c r="CC60" s="329"/>
      <c r="CD60" s="329"/>
      <c r="CE60" s="329"/>
      <c r="CF60" s="330"/>
      <c r="CG60" s="328"/>
      <c r="CH60" s="329"/>
      <c r="CI60" s="329"/>
      <c r="CJ60" s="329"/>
      <c r="CK60" s="329"/>
      <c r="CL60" s="329"/>
      <c r="CM60" s="329"/>
      <c r="CN60" s="329"/>
      <c r="CO60" s="329"/>
      <c r="CP60" s="329"/>
      <c r="CQ60" s="329"/>
      <c r="CR60" s="329"/>
      <c r="CS60" s="329"/>
      <c r="CT60" s="329"/>
      <c r="CU60" s="329"/>
      <c r="CV60" s="330"/>
      <c r="CW60" s="328"/>
      <c r="CX60" s="329"/>
      <c r="CY60" s="329"/>
      <c r="CZ60" s="329"/>
      <c r="DA60" s="329"/>
      <c r="DB60" s="329"/>
      <c r="DC60" s="329"/>
      <c r="DD60" s="329"/>
      <c r="DE60" s="329"/>
      <c r="DF60" s="329"/>
      <c r="DG60" s="329"/>
      <c r="DH60" s="329"/>
      <c r="DI60" s="330"/>
      <c r="DJ60" s="328"/>
      <c r="DK60" s="329"/>
      <c r="DL60" s="329"/>
      <c r="DM60" s="329"/>
      <c r="DN60" s="329"/>
      <c r="DO60" s="329"/>
      <c r="DP60" s="329"/>
      <c r="DQ60" s="329"/>
      <c r="DR60" s="329"/>
      <c r="DS60" s="329"/>
      <c r="DT60" s="329"/>
      <c r="DU60" s="330"/>
    </row>
    <row r="61" spans="1:125" ht="15">
      <c r="A61" s="322"/>
      <c r="B61" s="323"/>
      <c r="C61" s="323"/>
      <c r="D61" s="323"/>
      <c r="E61" s="323"/>
      <c r="F61" s="324"/>
      <c r="G61" s="414" t="s">
        <v>0</v>
      </c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1"/>
      <c r="AC61" s="420" t="s">
        <v>1</v>
      </c>
      <c r="AD61" s="421"/>
      <c r="AE61" s="421"/>
      <c r="AF61" s="421"/>
      <c r="AG61" s="421"/>
      <c r="AH61" s="421"/>
      <c r="AI61" s="421"/>
      <c r="AJ61" s="421"/>
      <c r="AK61" s="421"/>
      <c r="AL61" s="420" t="s">
        <v>1</v>
      </c>
      <c r="AM61" s="421"/>
      <c r="AN61" s="421"/>
      <c r="AO61" s="421"/>
      <c r="AP61" s="421"/>
      <c r="AQ61" s="421"/>
      <c r="AR61" s="421"/>
      <c r="AS61" s="421"/>
      <c r="AT61" s="421"/>
      <c r="AU61" s="422"/>
      <c r="AV61" s="423" t="s">
        <v>1</v>
      </c>
      <c r="AW61" s="421"/>
      <c r="AX61" s="421"/>
      <c r="AY61" s="421"/>
      <c r="AZ61" s="421"/>
      <c r="BA61" s="421"/>
      <c r="BB61" s="421"/>
      <c r="BC61" s="421"/>
      <c r="BD61" s="422"/>
      <c r="BE61" s="328" t="s">
        <v>1</v>
      </c>
      <c r="BF61" s="329"/>
      <c r="BG61" s="329"/>
      <c r="BH61" s="329"/>
      <c r="BI61" s="329"/>
      <c r="BJ61" s="329"/>
      <c r="BK61" s="329"/>
      <c r="BL61" s="329"/>
      <c r="BM61" s="329"/>
      <c r="BN61" s="329"/>
      <c r="BO61" s="329"/>
      <c r="BP61" s="329"/>
      <c r="BQ61" s="329"/>
      <c r="BR61" s="330"/>
      <c r="BS61" s="328" t="s">
        <v>1</v>
      </c>
      <c r="BT61" s="329"/>
      <c r="BU61" s="329"/>
      <c r="BV61" s="329"/>
      <c r="BW61" s="329"/>
      <c r="BX61" s="329"/>
      <c r="BY61" s="329"/>
      <c r="BZ61" s="329"/>
      <c r="CA61" s="329"/>
      <c r="CB61" s="329"/>
      <c r="CC61" s="329"/>
      <c r="CD61" s="329"/>
      <c r="CE61" s="329"/>
      <c r="CF61" s="330"/>
      <c r="CG61" s="328" t="s">
        <v>1</v>
      </c>
      <c r="CH61" s="329"/>
      <c r="CI61" s="329"/>
      <c r="CJ61" s="329"/>
      <c r="CK61" s="329"/>
      <c r="CL61" s="329"/>
      <c r="CM61" s="329"/>
      <c r="CN61" s="329"/>
      <c r="CO61" s="329"/>
      <c r="CP61" s="329"/>
      <c r="CQ61" s="329"/>
      <c r="CR61" s="329"/>
      <c r="CS61" s="329"/>
      <c r="CT61" s="329"/>
      <c r="CU61" s="329"/>
      <c r="CV61" s="330"/>
      <c r="CW61" s="328" t="s">
        <v>1</v>
      </c>
      <c r="CX61" s="329"/>
      <c r="CY61" s="329"/>
      <c r="CZ61" s="329"/>
      <c r="DA61" s="329"/>
      <c r="DB61" s="329"/>
      <c r="DC61" s="329"/>
      <c r="DD61" s="329"/>
      <c r="DE61" s="329"/>
      <c r="DF61" s="329"/>
      <c r="DG61" s="329"/>
      <c r="DH61" s="329"/>
      <c r="DI61" s="330"/>
      <c r="DJ61" s="328" t="s">
        <v>1</v>
      </c>
      <c r="DK61" s="329"/>
      <c r="DL61" s="329"/>
      <c r="DM61" s="329"/>
      <c r="DN61" s="329"/>
      <c r="DO61" s="329"/>
      <c r="DP61" s="329"/>
      <c r="DQ61" s="329"/>
      <c r="DR61" s="329"/>
      <c r="DS61" s="329"/>
      <c r="DT61" s="329"/>
      <c r="DU61" s="330"/>
    </row>
    <row r="62" spans="1:125" ht="15">
      <c r="A62" s="322" t="s">
        <v>23</v>
      </c>
      <c r="B62" s="323"/>
      <c r="C62" s="323"/>
      <c r="D62" s="323"/>
      <c r="E62" s="323"/>
      <c r="F62" s="324"/>
      <c r="G62" s="414" t="s">
        <v>255</v>
      </c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1"/>
      <c r="AC62" s="420">
        <v>610</v>
      </c>
      <c r="AD62" s="421"/>
      <c r="AE62" s="421"/>
      <c r="AF62" s="421"/>
      <c r="AG62" s="421"/>
      <c r="AH62" s="421"/>
      <c r="AI62" s="421"/>
      <c r="AJ62" s="421"/>
      <c r="AK62" s="421"/>
      <c r="AL62" s="420"/>
      <c r="AM62" s="421"/>
      <c r="AN62" s="421"/>
      <c r="AO62" s="421"/>
      <c r="AP62" s="421"/>
      <c r="AQ62" s="421"/>
      <c r="AR62" s="421"/>
      <c r="AS62" s="421"/>
      <c r="AT62" s="421"/>
      <c r="AU62" s="422"/>
      <c r="AV62" s="423">
        <v>1</v>
      </c>
      <c r="AW62" s="421"/>
      <c r="AX62" s="421"/>
      <c r="AY62" s="421"/>
      <c r="AZ62" s="421"/>
      <c r="BA62" s="421"/>
      <c r="BB62" s="421"/>
      <c r="BC62" s="421"/>
      <c r="BD62" s="422"/>
      <c r="BE62" s="328">
        <f>AL62*AV62</f>
        <v>0</v>
      </c>
      <c r="BF62" s="329"/>
      <c r="BG62" s="329"/>
      <c r="BH62" s="329"/>
      <c r="BI62" s="329"/>
      <c r="BJ62" s="329"/>
      <c r="BK62" s="329"/>
      <c r="BL62" s="329"/>
      <c r="BM62" s="329"/>
      <c r="BN62" s="329"/>
      <c r="BO62" s="329"/>
      <c r="BP62" s="329"/>
      <c r="BQ62" s="329"/>
      <c r="BR62" s="330"/>
      <c r="BS62" s="328">
        <f>BE62</f>
        <v>0</v>
      </c>
      <c r="BT62" s="329"/>
      <c r="BU62" s="329"/>
      <c r="BV62" s="329"/>
      <c r="BW62" s="329"/>
      <c r="BX62" s="329"/>
      <c r="BY62" s="329"/>
      <c r="BZ62" s="329"/>
      <c r="CA62" s="329"/>
      <c r="CB62" s="329"/>
      <c r="CC62" s="329"/>
      <c r="CD62" s="329"/>
      <c r="CE62" s="329"/>
      <c r="CF62" s="330"/>
      <c r="CG62" s="328"/>
      <c r="CH62" s="329"/>
      <c r="CI62" s="329"/>
      <c r="CJ62" s="329"/>
      <c r="CK62" s="329"/>
      <c r="CL62" s="329"/>
      <c r="CM62" s="329"/>
      <c r="CN62" s="329"/>
      <c r="CO62" s="329"/>
      <c r="CP62" s="329"/>
      <c r="CQ62" s="329"/>
      <c r="CR62" s="329"/>
      <c r="CS62" s="329"/>
      <c r="CT62" s="329"/>
      <c r="CU62" s="329"/>
      <c r="CV62" s="330"/>
      <c r="CW62" s="328"/>
      <c r="CX62" s="329"/>
      <c r="CY62" s="329"/>
      <c r="CZ62" s="329"/>
      <c r="DA62" s="329"/>
      <c r="DB62" s="329"/>
      <c r="DC62" s="329"/>
      <c r="DD62" s="329"/>
      <c r="DE62" s="329"/>
      <c r="DF62" s="329"/>
      <c r="DG62" s="329"/>
      <c r="DH62" s="329"/>
      <c r="DI62" s="330"/>
      <c r="DJ62" s="328"/>
      <c r="DK62" s="329"/>
      <c r="DL62" s="329"/>
      <c r="DM62" s="329"/>
      <c r="DN62" s="329"/>
      <c r="DO62" s="329"/>
      <c r="DP62" s="329"/>
      <c r="DQ62" s="329"/>
      <c r="DR62" s="329"/>
      <c r="DS62" s="329"/>
      <c r="DT62" s="329"/>
      <c r="DU62" s="330"/>
    </row>
    <row r="63" spans="1:125" ht="15">
      <c r="A63" s="349" t="s">
        <v>18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90"/>
      <c r="BE63" s="328">
        <f>BE60</f>
        <v>0</v>
      </c>
      <c r="BF63" s="329"/>
      <c r="BG63" s="329"/>
      <c r="BH63" s="329"/>
      <c r="BI63" s="329"/>
      <c r="BJ63" s="329"/>
      <c r="BK63" s="329"/>
      <c r="BL63" s="329"/>
      <c r="BM63" s="329"/>
      <c r="BN63" s="329"/>
      <c r="BO63" s="329"/>
      <c r="BP63" s="329"/>
      <c r="BQ63" s="329"/>
      <c r="BR63" s="330"/>
      <c r="BS63" s="328">
        <f>BS60</f>
        <v>0</v>
      </c>
      <c r="BT63" s="329"/>
      <c r="BU63" s="329"/>
      <c r="BV63" s="329"/>
      <c r="BW63" s="329"/>
      <c r="BX63" s="329"/>
      <c r="BY63" s="329"/>
      <c r="BZ63" s="329"/>
      <c r="CA63" s="329"/>
      <c r="CB63" s="329"/>
      <c r="CC63" s="329"/>
      <c r="CD63" s="329"/>
      <c r="CE63" s="329"/>
      <c r="CF63" s="330"/>
      <c r="CG63" s="328"/>
      <c r="CH63" s="329"/>
      <c r="CI63" s="329"/>
      <c r="CJ63" s="329"/>
      <c r="CK63" s="329"/>
      <c r="CL63" s="329"/>
      <c r="CM63" s="329"/>
      <c r="CN63" s="329"/>
      <c r="CO63" s="329"/>
      <c r="CP63" s="329"/>
      <c r="CQ63" s="329"/>
      <c r="CR63" s="329"/>
      <c r="CS63" s="329"/>
      <c r="CT63" s="329"/>
      <c r="CU63" s="329"/>
      <c r="CV63" s="330"/>
      <c r="CW63" s="328"/>
      <c r="CX63" s="329"/>
      <c r="CY63" s="329"/>
      <c r="CZ63" s="329"/>
      <c r="DA63" s="329"/>
      <c r="DB63" s="329"/>
      <c r="DC63" s="329"/>
      <c r="DD63" s="329"/>
      <c r="DE63" s="329"/>
      <c r="DF63" s="329"/>
      <c r="DG63" s="329"/>
      <c r="DH63" s="329"/>
      <c r="DI63" s="330"/>
      <c r="DJ63" s="328"/>
      <c r="DK63" s="329"/>
      <c r="DL63" s="329"/>
      <c r="DM63" s="329"/>
      <c r="DN63" s="329"/>
      <c r="DO63" s="329"/>
      <c r="DP63" s="329"/>
      <c r="DQ63" s="329"/>
      <c r="DR63" s="329"/>
      <c r="DS63" s="329"/>
      <c r="DT63" s="329"/>
      <c r="DU63" s="330"/>
    </row>
    <row r="64" spans="1:125" ht="15">
      <c r="A64" s="336" t="s">
        <v>258</v>
      </c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  <c r="BB64" s="337"/>
      <c r="BC64" s="337"/>
      <c r="BD64" s="337"/>
      <c r="BE64" s="337"/>
      <c r="BF64" s="337"/>
      <c r="BG64" s="337"/>
      <c r="BH64" s="337"/>
      <c r="BI64" s="337"/>
      <c r="BJ64" s="337"/>
      <c r="BK64" s="337"/>
      <c r="BL64" s="337"/>
      <c r="BM64" s="337"/>
      <c r="BN64" s="337"/>
      <c r="BO64" s="337"/>
      <c r="BP64" s="337"/>
      <c r="BQ64" s="337"/>
      <c r="BR64" s="337"/>
      <c r="BS64" s="337"/>
      <c r="BT64" s="337"/>
      <c r="BU64" s="337"/>
      <c r="BV64" s="337"/>
      <c r="BW64" s="337"/>
      <c r="BX64" s="337"/>
      <c r="BY64" s="337"/>
      <c r="BZ64" s="337"/>
      <c r="CA64" s="337"/>
      <c r="CB64" s="337"/>
      <c r="CC64" s="337"/>
      <c r="CD64" s="337"/>
      <c r="CE64" s="337"/>
      <c r="CF64" s="337"/>
      <c r="CG64" s="337"/>
      <c r="CH64" s="337"/>
      <c r="CI64" s="337"/>
      <c r="CJ64" s="337"/>
      <c r="CK64" s="337"/>
      <c r="CL64" s="337"/>
      <c r="CM64" s="337"/>
      <c r="CN64" s="337"/>
      <c r="CO64" s="337"/>
      <c r="CP64" s="337"/>
      <c r="CQ64" s="337"/>
      <c r="CR64" s="337"/>
      <c r="CS64" s="337"/>
      <c r="CT64" s="337"/>
      <c r="CU64" s="337"/>
      <c r="CV64" s="337"/>
      <c r="CW64" s="337"/>
      <c r="CX64" s="337"/>
      <c r="CY64" s="337"/>
      <c r="CZ64" s="337"/>
      <c r="DA64" s="337"/>
      <c r="DB64" s="337"/>
      <c r="DC64" s="337"/>
      <c r="DD64" s="337"/>
      <c r="DE64" s="337"/>
      <c r="DF64" s="337"/>
      <c r="DG64" s="337"/>
      <c r="DH64" s="337"/>
      <c r="DI64" s="337"/>
      <c r="DJ64" s="337"/>
      <c r="DK64" s="337"/>
      <c r="DL64" s="337"/>
      <c r="DM64" s="337"/>
      <c r="DN64" s="337"/>
      <c r="DO64" s="337"/>
      <c r="DP64" s="337"/>
      <c r="DQ64" s="337"/>
      <c r="DR64" s="337"/>
      <c r="DS64" s="337"/>
      <c r="DT64" s="337"/>
      <c r="DU64" s="337"/>
    </row>
  </sheetData>
  <sheetProtection/>
  <mergeCells count="348"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A51:BD51"/>
    <mergeCell ref="A22:BD22"/>
    <mergeCell ref="G19:AB19"/>
    <mergeCell ref="AC50:AK50"/>
    <mergeCell ref="AL50:AU50"/>
    <mergeCell ref="AV50:BD50"/>
    <mergeCell ref="G48:AB48"/>
    <mergeCell ref="G50:AB50"/>
    <mergeCell ref="A39:DU39"/>
    <mergeCell ref="A19:F19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2:DU52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DJ7:DU7"/>
    <mergeCell ref="CW9:DI9"/>
    <mergeCell ref="DJ9:DU9"/>
    <mergeCell ref="CW8:DI8"/>
    <mergeCell ref="DJ8:DU8"/>
    <mergeCell ref="DJ10:DU10"/>
    <mergeCell ref="CG11:CV12"/>
    <mergeCell ref="AC10:AP10"/>
    <mergeCell ref="BE11:BR12"/>
    <mergeCell ref="CW11:DI12"/>
    <mergeCell ref="DJ11:DU12"/>
    <mergeCell ref="CW10:DI10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G33:AB33"/>
    <mergeCell ref="G34:AB34"/>
    <mergeCell ref="A34:F34"/>
    <mergeCell ref="AC34:AP34"/>
    <mergeCell ref="AQ34:BD34"/>
    <mergeCell ref="A33:F33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CW38:DI38"/>
    <mergeCell ref="AC37:AP37"/>
    <mergeCell ref="AQ37:BD37"/>
    <mergeCell ref="BE37:BR37"/>
    <mergeCell ref="BS37:CF37"/>
    <mergeCell ref="BS38:CF38"/>
    <mergeCell ref="CW37:DI37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A48:F48"/>
    <mergeCell ref="CW46:DI46"/>
    <mergeCell ref="A46:F46"/>
    <mergeCell ref="G46:AB46"/>
    <mergeCell ref="DJ46:DU46"/>
    <mergeCell ref="CW51:DI51"/>
    <mergeCell ref="DJ51:DU51"/>
    <mergeCell ref="BE46:BR46"/>
    <mergeCell ref="BS46:CF46"/>
    <mergeCell ref="CG46:CV46"/>
    <mergeCell ref="BE51:BR51"/>
    <mergeCell ref="BS51:CF51"/>
    <mergeCell ref="CG51:CV51"/>
    <mergeCell ref="BE47:BR47"/>
    <mergeCell ref="DJ48:DU48"/>
    <mergeCell ref="A50:F50"/>
    <mergeCell ref="BE50:BR50"/>
    <mergeCell ref="BS48:CF48"/>
    <mergeCell ref="CG48:CV48"/>
    <mergeCell ref="CW47:DI47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S50:CF50"/>
    <mergeCell ref="CG50:CV50"/>
    <mergeCell ref="CW50:DI50"/>
    <mergeCell ref="DJ50:DU50"/>
    <mergeCell ref="CG47:CV47"/>
    <mergeCell ref="G31:AB31"/>
    <mergeCell ref="G32:AB32"/>
    <mergeCell ref="DJ47:DU47"/>
    <mergeCell ref="BS47:CF47"/>
    <mergeCell ref="CW44:DU44"/>
    <mergeCell ref="A54:DT54"/>
    <mergeCell ref="A56:F58"/>
    <mergeCell ref="G56:AB58"/>
    <mergeCell ref="AC56:AK58"/>
    <mergeCell ref="AL56:AU58"/>
    <mergeCell ref="AV56:BD58"/>
    <mergeCell ref="BE56:BR58"/>
    <mergeCell ref="BS56:DU56"/>
    <mergeCell ref="BS57:CF58"/>
    <mergeCell ref="CG57:CV58"/>
    <mergeCell ref="CW57:DU57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CG61:CV61"/>
    <mergeCell ref="CW61:DI61"/>
    <mergeCell ref="DJ61:DU61"/>
    <mergeCell ref="A62:F62"/>
    <mergeCell ref="G62:AB62"/>
    <mergeCell ref="AC62:AK62"/>
    <mergeCell ref="AL62:AU62"/>
    <mergeCell ref="AV62:BD62"/>
    <mergeCell ref="BE62:BR62"/>
    <mergeCell ref="BS62:CF62"/>
    <mergeCell ref="A64:DU64"/>
    <mergeCell ref="CG62:CV62"/>
    <mergeCell ref="CW62:DI62"/>
    <mergeCell ref="DJ62:DU62"/>
    <mergeCell ref="A63:BD63"/>
    <mergeCell ref="BE63:BR63"/>
    <mergeCell ref="BS63:CF63"/>
    <mergeCell ref="CG63:CV63"/>
    <mergeCell ref="CW63:DI63"/>
    <mergeCell ref="DJ63:DU63"/>
    <mergeCell ref="BS49:CF49"/>
    <mergeCell ref="CG49:CV49"/>
    <mergeCell ref="CW49:DI49"/>
    <mergeCell ref="DJ49:DU49"/>
    <mergeCell ref="A49:F49"/>
    <mergeCell ref="G49:AB49"/>
    <mergeCell ref="AC49:AK49"/>
    <mergeCell ref="AL49:AU49"/>
    <mergeCell ref="AV49:BD49"/>
    <mergeCell ref="BE49:BR49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1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DT18"/>
  <sheetViews>
    <sheetView view="pageBreakPreview" zoomScaleSheetLayoutView="100" zoomScalePageLayoutView="0" workbookViewId="0" topLeftCell="A1">
      <selection activeCell="FU15" sqref="FU15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3" customFormat="1" ht="3" customHeight="1"/>
    <row r="2" s="3" customFormat="1" ht="15">
      <c r="A2" s="3" t="s">
        <v>56</v>
      </c>
    </row>
    <row r="3" s="3" customFormat="1" ht="18" customHeight="1">
      <c r="A3" s="3" t="s">
        <v>57</v>
      </c>
    </row>
    <row r="4" s="3" customFormat="1" ht="12.75" customHeight="1"/>
    <row r="5" spans="1:124" s="2" customFormat="1" ht="16.5" customHeight="1">
      <c r="A5" s="515" t="s">
        <v>3</v>
      </c>
      <c r="B5" s="516"/>
      <c r="C5" s="516"/>
      <c r="D5" s="516"/>
      <c r="E5" s="516"/>
      <c r="F5" s="517"/>
      <c r="G5" s="515" t="s">
        <v>22</v>
      </c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7"/>
      <c r="Z5" s="515" t="s">
        <v>59</v>
      </c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7"/>
      <c r="AM5" s="515" t="s">
        <v>60</v>
      </c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  <c r="AY5" s="517"/>
      <c r="AZ5" s="515" t="s">
        <v>61</v>
      </c>
      <c r="BA5" s="516"/>
      <c r="BB5" s="516"/>
      <c r="BC5" s="516"/>
      <c r="BD5" s="516"/>
      <c r="BE5" s="516"/>
      <c r="BF5" s="516"/>
      <c r="BG5" s="516"/>
      <c r="BH5" s="516"/>
      <c r="BI5" s="516"/>
      <c r="BJ5" s="516"/>
      <c r="BK5" s="516"/>
      <c r="BL5" s="515" t="s">
        <v>62</v>
      </c>
      <c r="BM5" s="516"/>
      <c r="BN5" s="516"/>
      <c r="BO5" s="516"/>
      <c r="BP5" s="516"/>
      <c r="BQ5" s="516"/>
      <c r="BR5" s="516"/>
      <c r="BS5" s="516"/>
      <c r="BT5" s="516"/>
      <c r="BU5" s="516"/>
      <c r="BV5" s="516"/>
      <c r="BW5" s="517"/>
      <c r="BX5" s="368" t="s">
        <v>0</v>
      </c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7"/>
      <c r="CV5" s="387"/>
      <c r="CW5" s="387"/>
      <c r="CX5" s="387"/>
      <c r="CY5" s="387"/>
      <c r="CZ5" s="387"/>
      <c r="DA5" s="387"/>
      <c r="DB5" s="387"/>
      <c r="DC5" s="387"/>
      <c r="DD5" s="387"/>
      <c r="DE5" s="387"/>
      <c r="DF5" s="387"/>
      <c r="DG5" s="387"/>
      <c r="DH5" s="387"/>
      <c r="DI5" s="387"/>
      <c r="DJ5" s="387"/>
      <c r="DK5" s="387"/>
      <c r="DL5" s="387"/>
      <c r="DM5" s="387"/>
      <c r="DN5" s="387"/>
      <c r="DO5" s="387"/>
      <c r="DP5" s="387"/>
      <c r="DQ5" s="387"/>
      <c r="DR5" s="387"/>
      <c r="DS5" s="387"/>
      <c r="DT5" s="388"/>
    </row>
    <row r="6" spans="1:124" s="2" customFormat="1" ht="85.5" customHeight="1">
      <c r="A6" s="518"/>
      <c r="B6" s="519"/>
      <c r="C6" s="519"/>
      <c r="D6" s="519"/>
      <c r="E6" s="519"/>
      <c r="F6" s="520"/>
      <c r="G6" s="518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20"/>
      <c r="Z6" s="518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20"/>
      <c r="AM6" s="518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20"/>
      <c r="AZ6" s="518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8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20"/>
      <c r="BX6" s="379" t="s">
        <v>119</v>
      </c>
      <c r="BY6" s="380"/>
      <c r="BZ6" s="380"/>
      <c r="CA6" s="380"/>
      <c r="CB6" s="380"/>
      <c r="CC6" s="380"/>
      <c r="CD6" s="380"/>
      <c r="CE6" s="380"/>
      <c r="CF6" s="380"/>
      <c r="CG6" s="380"/>
      <c r="CH6" s="380"/>
      <c r="CI6" s="380"/>
      <c r="CJ6" s="381"/>
      <c r="CK6" s="379" t="s">
        <v>122</v>
      </c>
      <c r="CL6" s="380"/>
      <c r="CM6" s="380"/>
      <c r="CN6" s="380"/>
      <c r="CO6" s="380"/>
      <c r="CP6" s="380"/>
      <c r="CQ6" s="380"/>
      <c r="CR6" s="380"/>
      <c r="CS6" s="380"/>
      <c r="CT6" s="380"/>
      <c r="CU6" s="380"/>
      <c r="CV6" s="380"/>
      <c r="CW6" s="380"/>
      <c r="CX6" s="380"/>
      <c r="CY6" s="381"/>
      <c r="CZ6" s="368" t="s">
        <v>19</v>
      </c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5"/>
    </row>
    <row r="7" spans="1:124" s="2" customFormat="1" ht="28.5" customHeight="1">
      <c r="A7" s="521"/>
      <c r="B7" s="522"/>
      <c r="C7" s="522"/>
      <c r="D7" s="522"/>
      <c r="E7" s="522"/>
      <c r="F7" s="523"/>
      <c r="G7" s="521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3"/>
      <c r="Z7" s="521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3"/>
      <c r="AM7" s="521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3"/>
      <c r="AZ7" s="521"/>
      <c r="BA7" s="522"/>
      <c r="BB7" s="522"/>
      <c r="BC7" s="522"/>
      <c r="BD7" s="522"/>
      <c r="BE7" s="522"/>
      <c r="BF7" s="522"/>
      <c r="BG7" s="522"/>
      <c r="BH7" s="522"/>
      <c r="BI7" s="522"/>
      <c r="BJ7" s="522"/>
      <c r="BK7" s="522"/>
      <c r="BL7" s="521"/>
      <c r="BM7" s="522"/>
      <c r="BN7" s="522"/>
      <c r="BO7" s="522"/>
      <c r="BP7" s="522"/>
      <c r="BQ7" s="522"/>
      <c r="BR7" s="522"/>
      <c r="BS7" s="522"/>
      <c r="BT7" s="522"/>
      <c r="BU7" s="522"/>
      <c r="BV7" s="522"/>
      <c r="BW7" s="523"/>
      <c r="BX7" s="382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4"/>
      <c r="CK7" s="382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4"/>
      <c r="CZ7" s="368" t="s">
        <v>2</v>
      </c>
      <c r="DA7" s="387"/>
      <c r="DB7" s="387"/>
      <c r="DC7" s="387"/>
      <c r="DD7" s="387"/>
      <c r="DE7" s="387"/>
      <c r="DF7" s="387"/>
      <c r="DG7" s="387"/>
      <c r="DH7" s="387"/>
      <c r="DI7" s="387"/>
      <c r="DJ7" s="388"/>
      <c r="DK7" s="368" t="s">
        <v>34</v>
      </c>
      <c r="DL7" s="387"/>
      <c r="DM7" s="387"/>
      <c r="DN7" s="387"/>
      <c r="DO7" s="387"/>
      <c r="DP7" s="387"/>
      <c r="DQ7" s="387"/>
      <c r="DR7" s="387"/>
      <c r="DS7" s="387"/>
      <c r="DT7" s="388"/>
    </row>
    <row r="8" spans="1:124" s="5" customFormat="1" ht="12.75">
      <c r="A8" s="503">
        <v>1</v>
      </c>
      <c r="B8" s="504"/>
      <c r="C8" s="504"/>
      <c r="D8" s="504"/>
      <c r="E8" s="504"/>
      <c r="F8" s="505"/>
      <c r="G8" s="503">
        <v>2</v>
      </c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5"/>
      <c r="Z8" s="503">
        <v>3</v>
      </c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5"/>
      <c r="AM8" s="503">
        <v>4</v>
      </c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5"/>
      <c r="AZ8" s="503">
        <v>5</v>
      </c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3">
        <v>6</v>
      </c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5"/>
      <c r="BX8" s="503">
        <v>7</v>
      </c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5"/>
      <c r="CK8" s="503">
        <v>8</v>
      </c>
      <c r="CL8" s="504"/>
      <c r="CM8" s="504"/>
      <c r="CN8" s="504"/>
      <c r="CO8" s="504"/>
      <c r="CP8" s="504"/>
      <c r="CQ8" s="504"/>
      <c r="CR8" s="504"/>
      <c r="CS8" s="504"/>
      <c r="CT8" s="504"/>
      <c r="CU8" s="504"/>
      <c r="CV8" s="504"/>
      <c r="CW8" s="504"/>
      <c r="CX8" s="504"/>
      <c r="CY8" s="505"/>
      <c r="CZ8" s="503">
        <v>9</v>
      </c>
      <c r="DA8" s="504"/>
      <c r="DB8" s="504"/>
      <c r="DC8" s="504"/>
      <c r="DD8" s="504"/>
      <c r="DE8" s="504"/>
      <c r="DF8" s="504"/>
      <c r="DG8" s="504"/>
      <c r="DH8" s="504"/>
      <c r="DI8" s="504"/>
      <c r="DJ8" s="505"/>
      <c r="DK8" s="503">
        <v>10</v>
      </c>
      <c r="DL8" s="504"/>
      <c r="DM8" s="504"/>
      <c r="DN8" s="504"/>
      <c r="DO8" s="504"/>
      <c r="DP8" s="504"/>
      <c r="DQ8" s="504"/>
      <c r="DR8" s="504"/>
      <c r="DS8" s="504"/>
      <c r="DT8" s="505"/>
    </row>
    <row r="9" spans="1:124" s="4" customFormat="1" ht="52.5" customHeight="1">
      <c r="A9" s="506" t="s">
        <v>7</v>
      </c>
      <c r="B9" s="507"/>
      <c r="C9" s="507"/>
      <c r="D9" s="507"/>
      <c r="E9" s="507"/>
      <c r="F9" s="508"/>
      <c r="G9" s="509" t="s">
        <v>64</v>
      </c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1"/>
      <c r="Z9" s="497">
        <v>8</v>
      </c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9"/>
      <c r="AM9" s="497">
        <v>12</v>
      </c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9"/>
      <c r="AZ9" s="497">
        <v>1300</v>
      </c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7">
        <f>Z9*AM9*AZ9</f>
        <v>124800</v>
      </c>
      <c r="BM9" s="498"/>
      <c r="BN9" s="498"/>
      <c r="BO9" s="498"/>
      <c r="BP9" s="498"/>
      <c r="BQ9" s="498"/>
      <c r="BR9" s="498"/>
      <c r="BS9" s="498"/>
      <c r="BT9" s="498"/>
      <c r="BU9" s="498"/>
      <c r="BV9" s="498"/>
      <c r="BW9" s="499"/>
      <c r="BX9" s="497">
        <f>BL9</f>
        <v>124800</v>
      </c>
      <c r="BY9" s="498"/>
      <c r="BZ9" s="498"/>
      <c r="CA9" s="498"/>
      <c r="CB9" s="498"/>
      <c r="CC9" s="498"/>
      <c r="CD9" s="498"/>
      <c r="CE9" s="498"/>
      <c r="CF9" s="498"/>
      <c r="CG9" s="498"/>
      <c r="CH9" s="498"/>
      <c r="CI9" s="498"/>
      <c r="CJ9" s="499"/>
      <c r="CK9" s="497"/>
      <c r="CL9" s="498"/>
      <c r="CM9" s="498"/>
      <c r="CN9" s="498"/>
      <c r="CO9" s="498"/>
      <c r="CP9" s="498"/>
      <c r="CQ9" s="498"/>
      <c r="CR9" s="498"/>
      <c r="CS9" s="498"/>
      <c r="CT9" s="498"/>
      <c r="CU9" s="498"/>
      <c r="CV9" s="498"/>
      <c r="CW9" s="498"/>
      <c r="CX9" s="498"/>
      <c r="CY9" s="499"/>
      <c r="CZ9" s="497"/>
      <c r="DA9" s="498"/>
      <c r="DB9" s="498"/>
      <c r="DC9" s="498"/>
      <c r="DD9" s="498"/>
      <c r="DE9" s="498"/>
      <c r="DF9" s="498"/>
      <c r="DG9" s="498"/>
      <c r="DH9" s="498"/>
      <c r="DI9" s="498"/>
      <c r="DJ9" s="499"/>
      <c r="DK9" s="497"/>
      <c r="DL9" s="498"/>
      <c r="DM9" s="498"/>
      <c r="DN9" s="498"/>
      <c r="DO9" s="498"/>
      <c r="DP9" s="498"/>
      <c r="DQ9" s="498"/>
      <c r="DR9" s="498"/>
      <c r="DS9" s="498"/>
      <c r="DT9" s="499"/>
    </row>
    <row r="10" spans="1:124" s="4" customFormat="1" ht="91.5" customHeight="1">
      <c r="A10" s="506" t="s">
        <v>8</v>
      </c>
      <c r="B10" s="507"/>
      <c r="C10" s="507"/>
      <c r="D10" s="507"/>
      <c r="E10" s="507"/>
      <c r="F10" s="508"/>
      <c r="G10" s="509" t="s">
        <v>63</v>
      </c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1"/>
      <c r="Z10" s="497">
        <v>3</v>
      </c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9"/>
      <c r="AM10" s="497">
        <v>12</v>
      </c>
      <c r="AN10" s="498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9"/>
      <c r="AZ10" s="497">
        <v>160</v>
      </c>
      <c r="BA10" s="498"/>
      <c r="BB10" s="498"/>
      <c r="BC10" s="498"/>
      <c r="BD10" s="498"/>
      <c r="BE10" s="498"/>
      <c r="BF10" s="498"/>
      <c r="BG10" s="498"/>
      <c r="BH10" s="498"/>
      <c r="BI10" s="498"/>
      <c r="BJ10" s="498"/>
      <c r="BK10" s="498"/>
      <c r="BL10" s="497">
        <f>Z10*AM10*AZ10</f>
        <v>5760</v>
      </c>
      <c r="BM10" s="498"/>
      <c r="BN10" s="498"/>
      <c r="BO10" s="498"/>
      <c r="BP10" s="498"/>
      <c r="BQ10" s="498"/>
      <c r="BR10" s="498"/>
      <c r="BS10" s="498"/>
      <c r="BT10" s="498"/>
      <c r="BU10" s="498"/>
      <c r="BV10" s="498"/>
      <c r="BW10" s="499"/>
      <c r="BX10" s="497">
        <f aca="true" t="shared" si="0" ref="BX10:BX17">BL10</f>
        <v>5760</v>
      </c>
      <c r="BY10" s="498"/>
      <c r="BZ10" s="498"/>
      <c r="CA10" s="498"/>
      <c r="CB10" s="498"/>
      <c r="CC10" s="498"/>
      <c r="CD10" s="498"/>
      <c r="CE10" s="498"/>
      <c r="CF10" s="498"/>
      <c r="CG10" s="498"/>
      <c r="CH10" s="498"/>
      <c r="CI10" s="498"/>
      <c r="CJ10" s="499"/>
      <c r="CK10" s="497"/>
      <c r="CL10" s="498"/>
      <c r="CM10" s="498"/>
      <c r="CN10" s="498"/>
      <c r="CO10" s="498"/>
      <c r="CP10" s="498"/>
      <c r="CQ10" s="498"/>
      <c r="CR10" s="498"/>
      <c r="CS10" s="498"/>
      <c r="CT10" s="498"/>
      <c r="CU10" s="498"/>
      <c r="CV10" s="498"/>
      <c r="CW10" s="498"/>
      <c r="CX10" s="498"/>
      <c r="CY10" s="499"/>
      <c r="CZ10" s="497"/>
      <c r="DA10" s="498"/>
      <c r="DB10" s="498"/>
      <c r="DC10" s="498"/>
      <c r="DD10" s="498"/>
      <c r="DE10" s="498"/>
      <c r="DF10" s="498"/>
      <c r="DG10" s="498"/>
      <c r="DH10" s="498"/>
      <c r="DI10" s="498"/>
      <c r="DJ10" s="499"/>
      <c r="DK10" s="497"/>
      <c r="DL10" s="498"/>
      <c r="DM10" s="498"/>
      <c r="DN10" s="498"/>
      <c r="DO10" s="498"/>
      <c r="DP10" s="498"/>
      <c r="DQ10" s="498"/>
      <c r="DR10" s="498"/>
      <c r="DS10" s="498"/>
      <c r="DT10" s="499"/>
    </row>
    <row r="11" spans="1:124" s="4" customFormat="1" ht="26.25" customHeight="1" hidden="1">
      <c r="A11" s="506" t="s">
        <v>9</v>
      </c>
      <c r="B11" s="507"/>
      <c r="C11" s="507"/>
      <c r="D11" s="507"/>
      <c r="E11" s="507"/>
      <c r="F11" s="508"/>
      <c r="G11" s="509" t="s">
        <v>65</v>
      </c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1"/>
      <c r="Z11" s="497"/>
      <c r="AA11" s="498"/>
      <c r="AB11" s="498"/>
      <c r="AC11" s="498"/>
      <c r="AD11" s="498"/>
      <c r="AE11" s="498"/>
      <c r="AF11" s="498"/>
      <c r="AG11" s="498"/>
      <c r="AH11" s="498"/>
      <c r="AI11" s="498"/>
      <c r="AJ11" s="498"/>
      <c r="AK11" s="498"/>
      <c r="AL11" s="499"/>
      <c r="AM11" s="497"/>
      <c r="AN11" s="498"/>
      <c r="AO11" s="498"/>
      <c r="AP11" s="498"/>
      <c r="AQ11" s="498"/>
      <c r="AR11" s="498"/>
      <c r="AS11" s="498"/>
      <c r="AT11" s="498"/>
      <c r="AU11" s="498"/>
      <c r="AV11" s="498"/>
      <c r="AW11" s="498"/>
      <c r="AX11" s="498"/>
      <c r="AY11" s="499"/>
      <c r="AZ11" s="497"/>
      <c r="BA11" s="498"/>
      <c r="BB11" s="498"/>
      <c r="BC11" s="498"/>
      <c r="BD11" s="498"/>
      <c r="BE11" s="498"/>
      <c r="BF11" s="498"/>
      <c r="BG11" s="498"/>
      <c r="BH11" s="498"/>
      <c r="BI11" s="498"/>
      <c r="BJ11" s="498"/>
      <c r="BK11" s="498"/>
      <c r="BL11" s="497"/>
      <c r="BM11" s="498"/>
      <c r="BN11" s="498"/>
      <c r="BO11" s="498"/>
      <c r="BP11" s="498"/>
      <c r="BQ11" s="498"/>
      <c r="BR11" s="498"/>
      <c r="BS11" s="498"/>
      <c r="BT11" s="498"/>
      <c r="BU11" s="498"/>
      <c r="BV11" s="498"/>
      <c r="BW11" s="499"/>
      <c r="BX11" s="497">
        <f t="shared" si="0"/>
        <v>0</v>
      </c>
      <c r="BY11" s="498"/>
      <c r="BZ11" s="498"/>
      <c r="CA11" s="498"/>
      <c r="CB11" s="498"/>
      <c r="CC11" s="498"/>
      <c r="CD11" s="498"/>
      <c r="CE11" s="498"/>
      <c r="CF11" s="498"/>
      <c r="CG11" s="498"/>
      <c r="CH11" s="498"/>
      <c r="CI11" s="498"/>
      <c r="CJ11" s="499"/>
      <c r="CK11" s="497"/>
      <c r="CL11" s="498"/>
      <c r="CM11" s="498"/>
      <c r="CN11" s="498"/>
      <c r="CO11" s="498"/>
      <c r="CP11" s="498"/>
      <c r="CQ11" s="498"/>
      <c r="CR11" s="498"/>
      <c r="CS11" s="498"/>
      <c r="CT11" s="498"/>
      <c r="CU11" s="498"/>
      <c r="CV11" s="498"/>
      <c r="CW11" s="498"/>
      <c r="CX11" s="498"/>
      <c r="CY11" s="499"/>
      <c r="CZ11" s="497"/>
      <c r="DA11" s="498"/>
      <c r="DB11" s="498"/>
      <c r="DC11" s="498"/>
      <c r="DD11" s="498"/>
      <c r="DE11" s="498"/>
      <c r="DF11" s="498"/>
      <c r="DG11" s="498"/>
      <c r="DH11" s="498"/>
      <c r="DI11" s="498"/>
      <c r="DJ11" s="499"/>
      <c r="DK11" s="497"/>
      <c r="DL11" s="498"/>
      <c r="DM11" s="498"/>
      <c r="DN11" s="498"/>
      <c r="DO11" s="498"/>
      <c r="DP11" s="498"/>
      <c r="DQ11" s="498"/>
      <c r="DR11" s="498"/>
      <c r="DS11" s="498"/>
      <c r="DT11" s="499"/>
    </row>
    <row r="12" spans="1:124" s="4" customFormat="1" ht="78.75" customHeight="1" hidden="1">
      <c r="A12" s="506" t="s">
        <v>10</v>
      </c>
      <c r="B12" s="507"/>
      <c r="C12" s="507"/>
      <c r="D12" s="507"/>
      <c r="E12" s="507"/>
      <c r="F12" s="508"/>
      <c r="G12" s="509" t="s">
        <v>66</v>
      </c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1"/>
      <c r="Z12" s="497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8"/>
      <c r="AL12" s="499"/>
      <c r="AM12" s="497"/>
      <c r="AN12" s="498"/>
      <c r="AO12" s="498"/>
      <c r="AP12" s="498"/>
      <c r="AQ12" s="498"/>
      <c r="AR12" s="498"/>
      <c r="AS12" s="498"/>
      <c r="AT12" s="498"/>
      <c r="AU12" s="498"/>
      <c r="AV12" s="498"/>
      <c r="AW12" s="498"/>
      <c r="AX12" s="498"/>
      <c r="AY12" s="499"/>
      <c r="AZ12" s="497"/>
      <c r="BA12" s="498"/>
      <c r="BB12" s="498"/>
      <c r="BC12" s="498"/>
      <c r="BD12" s="498"/>
      <c r="BE12" s="498"/>
      <c r="BF12" s="498"/>
      <c r="BG12" s="498"/>
      <c r="BH12" s="498"/>
      <c r="BI12" s="498"/>
      <c r="BJ12" s="498"/>
      <c r="BK12" s="498"/>
      <c r="BL12" s="497"/>
      <c r="BM12" s="498"/>
      <c r="BN12" s="498"/>
      <c r="BO12" s="498"/>
      <c r="BP12" s="498"/>
      <c r="BQ12" s="498"/>
      <c r="BR12" s="498"/>
      <c r="BS12" s="498"/>
      <c r="BT12" s="498"/>
      <c r="BU12" s="498"/>
      <c r="BV12" s="498"/>
      <c r="BW12" s="499"/>
      <c r="BX12" s="497">
        <f t="shared" si="0"/>
        <v>0</v>
      </c>
      <c r="BY12" s="498"/>
      <c r="BZ12" s="498"/>
      <c r="CA12" s="498"/>
      <c r="CB12" s="498"/>
      <c r="CC12" s="498"/>
      <c r="CD12" s="498"/>
      <c r="CE12" s="498"/>
      <c r="CF12" s="498"/>
      <c r="CG12" s="498"/>
      <c r="CH12" s="498"/>
      <c r="CI12" s="498"/>
      <c r="CJ12" s="499"/>
      <c r="CK12" s="497"/>
      <c r="CL12" s="498"/>
      <c r="CM12" s="498"/>
      <c r="CN12" s="498"/>
      <c r="CO12" s="498"/>
      <c r="CP12" s="498"/>
      <c r="CQ12" s="498"/>
      <c r="CR12" s="498"/>
      <c r="CS12" s="498"/>
      <c r="CT12" s="498"/>
      <c r="CU12" s="498"/>
      <c r="CV12" s="498"/>
      <c r="CW12" s="498"/>
      <c r="CX12" s="498"/>
      <c r="CY12" s="499"/>
      <c r="CZ12" s="497"/>
      <c r="DA12" s="498"/>
      <c r="DB12" s="498"/>
      <c r="DC12" s="498"/>
      <c r="DD12" s="498"/>
      <c r="DE12" s="498"/>
      <c r="DF12" s="498"/>
      <c r="DG12" s="498"/>
      <c r="DH12" s="498"/>
      <c r="DI12" s="498"/>
      <c r="DJ12" s="499"/>
      <c r="DK12" s="497"/>
      <c r="DL12" s="498"/>
      <c r="DM12" s="498"/>
      <c r="DN12" s="498"/>
      <c r="DO12" s="498"/>
      <c r="DP12" s="498"/>
      <c r="DQ12" s="498"/>
      <c r="DR12" s="498"/>
      <c r="DS12" s="498"/>
      <c r="DT12" s="499"/>
    </row>
    <row r="13" spans="1:124" s="4" customFormat="1" ht="80.25" customHeight="1" hidden="1">
      <c r="A13" s="506" t="s">
        <v>11</v>
      </c>
      <c r="B13" s="507"/>
      <c r="C13" s="507"/>
      <c r="D13" s="507"/>
      <c r="E13" s="507"/>
      <c r="F13" s="508"/>
      <c r="G13" s="509" t="s">
        <v>67</v>
      </c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1"/>
      <c r="Z13" s="497"/>
      <c r="AA13" s="498"/>
      <c r="AB13" s="498"/>
      <c r="AC13" s="498"/>
      <c r="AD13" s="498"/>
      <c r="AE13" s="498"/>
      <c r="AF13" s="498"/>
      <c r="AG13" s="498"/>
      <c r="AH13" s="498"/>
      <c r="AI13" s="498"/>
      <c r="AJ13" s="498"/>
      <c r="AK13" s="498"/>
      <c r="AL13" s="499"/>
      <c r="AM13" s="497"/>
      <c r="AN13" s="498"/>
      <c r="AO13" s="498"/>
      <c r="AP13" s="498"/>
      <c r="AQ13" s="498"/>
      <c r="AR13" s="498"/>
      <c r="AS13" s="498"/>
      <c r="AT13" s="498"/>
      <c r="AU13" s="498"/>
      <c r="AV13" s="498"/>
      <c r="AW13" s="498"/>
      <c r="AX13" s="498"/>
      <c r="AY13" s="499"/>
      <c r="AZ13" s="497"/>
      <c r="BA13" s="498"/>
      <c r="BB13" s="498"/>
      <c r="BC13" s="498"/>
      <c r="BD13" s="498"/>
      <c r="BE13" s="498"/>
      <c r="BF13" s="498"/>
      <c r="BG13" s="498"/>
      <c r="BH13" s="498"/>
      <c r="BI13" s="498"/>
      <c r="BJ13" s="498"/>
      <c r="BK13" s="498"/>
      <c r="BL13" s="497"/>
      <c r="BM13" s="498"/>
      <c r="BN13" s="498"/>
      <c r="BO13" s="498"/>
      <c r="BP13" s="498"/>
      <c r="BQ13" s="498"/>
      <c r="BR13" s="498"/>
      <c r="BS13" s="498"/>
      <c r="BT13" s="498"/>
      <c r="BU13" s="498"/>
      <c r="BV13" s="498"/>
      <c r="BW13" s="499"/>
      <c r="BX13" s="497">
        <f t="shared" si="0"/>
        <v>0</v>
      </c>
      <c r="BY13" s="498"/>
      <c r="BZ13" s="498"/>
      <c r="CA13" s="498"/>
      <c r="CB13" s="498"/>
      <c r="CC13" s="498"/>
      <c r="CD13" s="498"/>
      <c r="CE13" s="498"/>
      <c r="CF13" s="498"/>
      <c r="CG13" s="498"/>
      <c r="CH13" s="498"/>
      <c r="CI13" s="498"/>
      <c r="CJ13" s="499"/>
      <c r="CK13" s="497"/>
      <c r="CL13" s="498"/>
      <c r="CM13" s="498"/>
      <c r="CN13" s="498"/>
      <c r="CO13" s="498"/>
      <c r="CP13" s="498"/>
      <c r="CQ13" s="498"/>
      <c r="CR13" s="498"/>
      <c r="CS13" s="498"/>
      <c r="CT13" s="498"/>
      <c r="CU13" s="498"/>
      <c r="CV13" s="498"/>
      <c r="CW13" s="498"/>
      <c r="CX13" s="498"/>
      <c r="CY13" s="499"/>
      <c r="CZ13" s="497"/>
      <c r="DA13" s="498"/>
      <c r="DB13" s="498"/>
      <c r="DC13" s="498"/>
      <c r="DD13" s="498"/>
      <c r="DE13" s="498"/>
      <c r="DF13" s="498"/>
      <c r="DG13" s="498"/>
      <c r="DH13" s="498"/>
      <c r="DI13" s="498"/>
      <c r="DJ13" s="499"/>
      <c r="DK13" s="497"/>
      <c r="DL13" s="498"/>
      <c r="DM13" s="498"/>
      <c r="DN13" s="498"/>
      <c r="DO13" s="498"/>
      <c r="DP13" s="498"/>
      <c r="DQ13" s="498"/>
      <c r="DR13" s="498"/>
      <c r="DS13" s="498"/>
      <c r="DT13" s="499"/>
    </row>
    <row r="14" spans="1:124" s="4" customFormat="1" ht="52.5" customHeight="1" hidden="1">
      <c r="A14" s="506" t="s">
        <v>14</v>
      </c>
      <c r="B14" s="507"/>
      <c r="C14" s="507"/>
      <c r="D14" s="507"/>
      <c r="E14" s="507"/>
      <c r="F14" s="508"/>
      <c r="G14" s="509" t="s">
        <v>68</v>
      </c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1"/>
      <c r="Z14" s="497"/>
      <c r="AA14" s="498"/>
      <c r="AB14" s="498"/>
      <c r="AC14" s="498"/>
      <c r="AD14" s="498"/>
      <c r="AE14" s="498"/>
      <c r="AF14" s="498"/>
      <c r="AG14" s="498"/>
      <c r="AH14" s="498"/>
      <c r="AI14" s="498"/>
      <c r="AJ14" s="498"/>
      <c r="AK14" s="498"/>
      <c r="AL14" s="499"/>
      <c r="AM14" s="497"/>
      <c r="AN14" s="498"/>
      <c r="AO14" s="498"/>
      <c r="AP14" s="498"/>
      <c r="AQ14" s="498"/>
      <c r="AR14" s="498"/>
      <c r="AS14" s="498"/>
      <c r="AT14" s="498"/>
      <c r="AU14" s="498"/>
      <c r="AV14" s="498"/>
      <c r="AW14" s="498"/>
      <c r="AX14" s="498"/>
      <c r="AY14" s="499"/>
      <c r="AZ14" s="497"/>
      <c r="BA14" s="498"/>
      <c r="BB14" s="498"/>
      <c r="BC14" s="498"/>
      <c r="BD14" s="498"/>
      <c r="BE14" s="498"/>
      <c r="BF14" s="498"/>
      <c r="BG14" s="498"/>
      <c r="BH14" s="498"/>
      <c r="BI14" s="498"/>
      <c r="BJ14" s="498"/>
      <c r="BK14" s="498"/>
      <c r="BL14" s="497"/>
      <c r="BM14" s="498"/>
      <c r="BN14" s="498"/>
      <c r="BO14" s="498"/>
      <c r="BP14" s="498"/>
      <c r="BQ14" s="498"/>
      <c r="BR14" s="498"/>
      <c r="BS14" s="498"/>
      <c r="BT14" s="498"/>
      <c r="BU14" s="498"/>
      <c r="BV14" s="498"/>
      <c r="BW14" s="499"/>
      <c r="BX14" s="497">
        <f t="shared" si="0"/>
        <v>0</v>
      </c>
      <c r="BY14" s="498"/>
      <c r="BZ14" s="498"/>
      <c r="CA14" s="498"/>
      <c r="CB14" s="498"/>
      <c r="CC14" s="498"/>
      <c r="CD14" s="498"/>
      <c r="CE14" s="498"/>
      <c r="CF14" s="498"/>
      <c r="CG14" s="498"/>
      <c r="CH14" s="498"/>
      <c r="CI14" s="498"/>
      <c r="CJ14" s="499"/>
      <c r="CK14" s="497"/>
      <c r="CL14" s="498"/>
      <c r="CM14" s="498"/>
      <c r="CN14" s="498"/>
      <c r="CO14" s="498"/>
      <c r="CP14" s="498"/>
      <c r="CQ14" s="498"/>
      <c r="CR14" s="498"/>
      <c r="CS14" s="498"/>
      <c r="CT14" s="498"/>
      <c r="CU14" s="498"/>
      <c r="CV14" s="498"/>
      <c r="CW14" s="498"/>
      <c r="CX14" s="498"/>
      <c r="CY14" s="499"/>
      <c r="CZ14" s="497"/>
      <c r="DA14" s="498"/>
      <c r="DB14" s="498"/>
      <c r="DC14" s="498"/>
      <c r="DD14" s="498"/>
      <c r="DE14" s="498"/>
      <c r="DF14" s="498"/>
      <c r="DG14" s="498"/>
      <c r="DH14" s="498"/>
      <c r="DI14" s="498"/>
      <c r="DJ14" s="499"/>
      <c r="DK14" s="497"/>
      <c r="DL14" s="498"/>
      <c r="DM14" s="498"/>
      <c r="DN14" s="498"/>
      <c r="DO14" s="498"/>
      <c r="DP14" s="498"/>
      <c r="DQ14" s="498"/>
      <c r="DR14" s="498"/>
      <c r="DS14" s="498"/>
      <c r="DT14" s="499"/>
    </row>
    <row r="15" spans="1:124" s="4" customFormat="1" ht="26.25" customHeight="1">
      <c r="A15" s="506" t="s">
        <v>9</v>
      </c>
      <c r="B15" s="507"/>
      <c r="C15" s="507"/>
      <c r="D15" s="507"/>
      <c r="E15" s="507"/>
      <c r="F15" s="508"/>
      <c r="G15" s="509" t="s">
        <v>182</v>
      </c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1"/>
      <c r="Z15" s="497">
        <v>3</v>
      </c>
      <c r="AA15" s="498"/>
      <c r="AB15" s="498"/>
      <c r="AC15" s="498"/>
      <c r="AD15" s="498"/>
      <c r="AE15" s="498"/>
      <c r="AF15" s="498"/>
      <c r="AG15" s="498"/>
      <c r="AH15" s="498"/>
      <c r="AI15" s="498"/>
      <c r="AJ15" s="498"/>
      <c r="AK15" s="498"/>
      <c r="AL15" s="499"/>
      <c r="AM15" s="497">
        <v>12</v>
      </c>
      <c r="AN15" s="498"/>
      <c r="AO15" s="498"/>
      <c r="AP15" s="498"/>
      <c r="AQ15" s="498"/>
      <c r="AR15" s="498"/>
      <c r="AS15" s="498"/>
      <c r="AT15" s="498"/>
      <c r="AU15" s="498"/>
      <c r="AV15" s="498"/>
      <c r="AW15" s="498"/>
      <c r="AX15" s="498"/>
      <c r="AY15" s="499"/>
      <c r="AZ15" s="497">
        <v>1900</v>
      </c>
      <c r="BA15" s="498"/>
      <c r="BB15" s="498"/>
      <c r="BC15" s="498"/>
      <c r="BD15" s="498"/>
      <c r="BE15" s="498"/>
      <c r="BF15" s="498"/>
      <c r="BG15" s="498"/>
      <c r="BH15" s="498"/>
      <c r="BI15" s="498"/>
      <c r="BJ15" s="498"/>
      <c r="BK15" s="498"/>
      <c r="BL15" s="497">
        <f>Z15*AM15*AZ15</f>
        <v>68400</v>
      </c>
      <c r="BM15" s="498"/>
      <c r="BN15" s="498"/>
      <c r="BO15" s="498"/>
      <c r="BP15" s="498"/>
      <c r="BQ15" s="498"/>
      <c r="BR15" s="498"/>
      <c r="BS15" s="498"/>
      <c r="BT15" s="498"/>
      <c r="BU15" s="498"/>
      <c r="BV15" s="498"/>
      <c r="BW15" s="499"/>
      <c r="BX15" s="497">
        <f t="shared" si="0"/>
        <v>68400</v>
      </c>
      <c r="BY15" s="498"/>
      <c r="BZ15" s="498"/>
      <c r="CA15" s="498"/>
      <c r="CB15" s="498"/>
      <c r="CC15" s="498"/>
      <c r="CD15" s="498"/>
      <c r="CE15" s="498"/>
      <c r="CF15" s="498"/>
      <c r="CG15" s="498"/>
      <c r="CH15" s="498"/>
      <c r="CI15" s="498"/>
      <c r="CJ15" s="499"/>
      <c r="CK15" s="497"/>
      <c r="CL15" s="498"/>
      <c r="CM15" s="498"/>
      <c r="CN15" s="498"/>
      <c r="CO15" s="498"/>
      <c r="CP15" s="498"/>
      <c r="CQ15" s="498"/>
      <c r="CR15" s="498"/>
      <c r="CS15" s="498"/>
      <c r="CT15" s="498"/>
      <c r="CU15" s="498"/>
      <c r="CV15" s="498"/>
      <c r="CW15" s="498"/>
      <c r="CX15" s="498"/>
      <c r="CY15" s="499"/>
      <c r="CZ15" s="497"/>
      <c r="DA15" s="498"/>
      <c r="DB15" s="498"/>
      <c r="DC15" s="498"/>
      <c r="DD15" s="498"/>
      <c r="DE15" s="498"/>
      <c r="DF15" s="498"/>
      <c r="DG15" s="498"/>
      <c r="DH15" s="498"/>
      <c r="DI15" s="498"/>
      <c r="DJ15" s="499"/>
      <c r="DK15" s="497"/>
      <c r="DL15" s="498"/>
      <c r="DM15" s="498"/>
      <c r="DN15" s="498"/>
      <c r="DO15" s="498"/>
      <c r="DP15" s="498"/>
      <c r="DQ15" s="498"/>
      <c r="DR15" s="498"/>
      <c r="DS15" s="498"/>
      <c r="DT15" s="499"/>
    </row>
    <row r="16" spans="1:124" s="4" customFormat="1" ht="66.75" customHeight="1" hidden="1">
      <c r="A16" s="506" t="s">
        <v>10</v>
      </c>
      <c r="B16" s="507"/>
      <c r="C16" s="507"/>
      <c r="D16" s="507"/>
      <c r="E16" s="507"/>
      <c r="F16" s="508"/>
      <c r="G16" s="509" t="s">
        <v>71</v>
      </c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1"/>
      <c r="Z16" s="497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9"/>
      <c r="AM16" s="497"/>
      <c r="AN16" s="498"/>
      <c r="AO16" s="498"/>
      <c r="AP16" s="498"/>
      <c r="AQ16" s="498"/>
      <c r="AR16" s="498"/>
      <c r="AS16" s="498"/>
      <c r="AT16" s="498"/>
      <c r="AU16" s="498"/>
      <c r="AV16" s="498"/>
      <c r="AW16" s="498"/>
      <c r="AX16" s="498"/>
      <c r="AY16" s="499"/>
      <c r="AZ16" s="497"/>
      <c r="BA16" s="498"/>
      <c r="BB16" s="498"/>
      <c r="BC16" s="498"/>
      <c r="BD16" s="498"/>
      <c r="BE16" s="498"/>
      <c r="BF16" s="498"/>
      <c r="BG16" s="498"/>
      <c r="BH16" s="498"/>
      <c r="BI16" s="498"/>
      <c r="BJ16" s="498"/>
      <c r="BK16" s="498"/>
      <c r="BL16" s="497">
        <f>Z16*AM16*AZ16</f>
        <v>0</v>
      </c>
      <c r="BM16" s="498"/>
      <c r="BN16" s="498"/>
      <c r="BO16" s="498"/>
      <c r="BP16" s="498"/>
      <c r="BQ16" s="498"/>
      <c r="BR16" s="498"/>
      <c r="BS16" s="498"/>
      <c r="BT16" s="498"/>
      <c r="BU16" s="498"/>
      <c r="BV16" s="498"/>
      <c r="BW16" s="499"/>
      <c r="BX16" s="497">
        <f t="shared" si="0"/>
        <v>0</v>
      </c>
      <c r="BY16" s="498"/>
      <c r="BZ16" s="498"/>
      <c r="CA16" s="498"/>
      <c r="CB16" s="498"/>
      <c r="CC16" s="498"/>
      <c r="CD16" s="498"/>
      <c r="CE16" s="498"/>
      <c r="CF16" s="498"/>
      <c r="CG16" s="498"/>
      <c r="CH16" s="498"/>
      <c r="CI16" s="498"/>
      <c r="CJ16" s="499"/>
      <c r="CK16" s="497"/>
      <c r="CL16" s="498"/>
      <c r="CM16" s="498"/>
      <c r="CN16" s="498"/>
      <c r="CO16" s="498"/>
      <c r="CP16" s="498"/>
      <c r="CQ16" s="498"/>
      <c r="CR16" s="498"/>
      <c r="CS16" s="498"/>
      <c r="CT16" s="498"/>
      <c r="CU16" s="498"/>
      <c r="CV16" s="498"/>
      <c r="CW16" s="498"/>
      <c r="CX16" s="498"/>
      <c r="CY16" s="499"/>
      <c r="CZ16" s="497"/>
      <c r="DA16" s="498"/>
      <c r="DB16" s="498"/>
      <c r="DC16" s="498"/>
      <c r="DD16" s="498"/>
      <c r="DE16" s="498"/>
      <c r="DF16" s="498"/>
      <c r="DG16" s="498"/>
      <c r="DH16" s="498"/>
      <c r="DI16" s="498"/>
      <c r="DJ16" s="499"/>
      <c r="DK16" s="497"/>
      <c r="DL16" s="498"/>
      <c r="DM16" s="498"/>
      <c r="DN16" s="498"/>
      <c r="DO16" s="498"/>
      <c r="DP16" s="498"/>
      <c r="DQ16" s="498"/>
      <c r="DR16" s="498"/>
      <c r="DS16" s="498"/>
      <c r="DT16" s="499"/>
    </row>
    <row r="17" spans="1:124" s="4" customFormat="1" ht="39" customHeight="1">
      <c r="A17" s="365" t="s">
        <v>10</v>
      </c>
      <c r="B17" s="366"/>
      <c r="C17" s="366"/>
      <c r="D17" s="366"/>
      <c r="E17" s="366"/>
      <c r="F17" s="367"/>
      <c r="G17" s="509" t="s">
        <v>201</v>
      </c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1"/>
      <c r="Z17" s="497">
        <v>1</v>
      </c>
      <c r="AA17" s="498"/>
      <c r="AB17" s="498"/>
      <c r="AC17" s="498"/>
      <c r="AD17" s="498"/>
      <c r="AE17" s="498"/>
      <c r="AF17" s="498"/>
      <c r="AG17" s="498"/>
      <c r="AH17" s="498"/>
      <c r="AI17" s="498"/>
      <c r="AJ17" s="498"/>
      <c r="AK17" s="498"/>
      <c r="AL17" s="499"/>
      <c r="AM17" s="497">
        <v>1</v>
      </c>
      <c r="AN17" s="498"/>
      <c r="AO17" s="498"/>
      <c r="AP17" s="498"/>
      <c r="AQ17" s="498"/>
      <c r="AR17" s="498"/>
      <c r="AS17" s="498"/>
      <c r="AT17" s="498"/>
      <c r="AU17" s="498"/>
      <c r="AV17" s="498"/>
      <c r="AW17" s="498"/>
      <c r="AX17" s="498"/>
      <c r="AY17" s="499"/>
      <c r="AZ17" s="497">
        <v>11040</v>
      </c>
      <c r="BA17" s="498"/>
      <c r="BB17" s="498"/>
      <c r="BC17" s="498"/>
      <c r="BD17" s="498"/>
      <c r="BE17" s="498"/>
      <c r="BF17" s="498"/>
      <c r="BG17" s="498"/>
      <c r="BH17" s="498"/>
      <c r="BI17" s="498"/>
      <c r="BJ17" s="498"/>
      <c r="BK17" s="498"/>
      <c r="BL17" s="497">
        <f>Z17*AM17*AZ17</f>
        <v>11040</v>
      </c>
      <c r="BM17" s="498"/>
      <c r="BN17" s="498"/>
      <c r="BO17" s="498"/>
      <c r="BP17" s="498"/>
      <c r="BQ17" s="498"/>
      <c r="BR17" s="498"/>
      <c r="BS17" s="498"/>
      <c r="BT17" s="498"/>
      <c r="BU17" s="498"/>
      <c r="BV17" s="498"/>
      <c r="BW17" s="499"/>
      <c r="BX17" s="497">
        <f t="shared" si="0"/>
        <v>11040</v>
      </c>
      <c r="BY17" s="498"/>
      <c r="BZ17" s="498"/>
      <c r="CA17" s="498"/>
      <c r="CB17" s="498"/>
      <c r="CC17" s="498"/>
      <c r="CD17" s="498"/>
      <c r="CE17" s="498"/>
      <c r="CF17" s="498"/>
      <c r="CG17" s="498"/>
      <c r="CH17" s="498"/>
      <c r="CI17" s="498"/>
      <c r="CJ17" s="499"/>
      <c r="CK17" s="497"/>
      <c r="CL17" s="498"/>
      <c r="CM17" s="498"/>
      <c r="CN17" s="498"/>
      <c r="CO17" s="498"/>
      <c r="CP17" s="498"/>
      <c r="CQ17" s="498"/>
      <c r="CR17" s="498"/>
      <c r="CS17" s="498"/>
      <c r="CT17" s="498"/>
      <c r="CU17" s="498"/>
      <c r="CV17" s="498"/>
      <c r="CW17" s="498"/>
      <c r="CX17" s="498"/>
      <c r="CY17" s="499"/>
      <c r="CZ17" s="497"/>
      <c r="DA17" s="498"/>
      <c r="DB17" s="498"/>
      <c r="DC17" s="498"/>
      <c r="DD17" s="498"/>
      <c r="DE17" s="498"/>
      <c r="DF17" s="498"/>
      <c r="DG17" s="498"/>
      <c r="DH17" s="498"/>
      <c r="DI17" s="498"/>
      <c r="DJ17" s="499"/>
      <c r="DK17" s="497"/>
      <c r="DL17" s="498"/>
      <c r="DM17" s="498"/>
      <c r="DN17" s="498"/>
      <c r="DO17" s="498"/>
      <c r="DP17" s="498"/>
      <c r="DQ17" s="498"/>
      <c r="DR17" s="498"/>
      <c r="DS17" s="498"/>
      <c r="DT17" s="499"/>
    </row>
    <row r="18" spans="1:124" s="4" customFormat="1" ht="16.5" customHeight="1">
      <c r="A18" s="512" t="s">
        <v>18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513"/>
      <c r="BB18" s="513"/>
      <c r="BC18" s="513"/>
      <c r="BD18" s="513"/>
      <c r="BE18" s="513"/>
      <c r="BF18" s="513"/>
      <c r="BG18" s="513"/>
      <c r="BH18" s="513"/>
      <c r="BI18" s="513"/>
      <c r="BJ18" s="513"/>
      <c r="BK18" s="514"/>
      <c r="BL18" s="500">
        <f>BL9+BL10+BL15+BL17</f>
        <v>210000</v>
      </c>
      <c r="BM18" s="501"/>
      <c r="BN18" s="501"/>
      <c r="BO18" s="501"/>
      <c r="BP18" s="501"/>
      <c r="BQ18" s="501"/>
      <c r="BR18" s="501"/>
      <c r="BS18" s="501"/>
      <c r="BT18" s="501"/>
      <c r="BU18" s="501"/>
      <c r="BV18" s="501"/>
      <c r="BW18" s="502"/>
      <c r="BX18" s="500">
        <f>BX9+BX10+BX15+BX17</f>
        <v>210000</v>
      </c>
      <c r="BY18" s="501"/>
      <c r="BZ18" s="501"/>
      <c r="CA18" s="501"/>
      <c r="CB18" s="501"/>
      <c r="CC18" s="501"/>
      <c r="CD18" s="501"/>
      <c r="CE18" s="501"/>
      <c r="CF18" s="501"/>
      <c r="CG18" s="501"/>
      <c r="CH18" s="501"/>
      <c r="CI18" s="501"/>
      <c r="CJ18" s="502"/>
      <c r="CK18" s="500"/>
      <c r="CL18" s="501"/>
      <c r="CM18" s="501"/>
      <c r="CN18" s="501"/>
      <c r="CO18" s="501"/>
      <c r="CP18" s="501"/>
      <c r="CQ18" s="501"/>
      <c r="CR18" s="501"/>
      <c r="CS18" s="501"/>
      <c r="CT18" s="501"/>
      <c r="CU18" s="501"/>
      <c r="CV18" s="501"/>
      <c r="CW18" s="501"/>
      <c r="CX18" s="501"/>
      <c r="CY18" s="502"/>
      <c r="CZ18" s="500"/>
      <c r="DA18" s="501"/>
      <c r="DB18" s="501"/>
      <c r="DC18" s="501"/>
      <c r="DD18" s="501"/>
      <c r="DE18" s="501"/>
      <c r="DF18" s="501"/>
      <c r="DG18" s="501"/>
      <c r="DH18" s="501"/>
      <c r="DI18" s="501"/>
      <c r="DJ18" s="502"/>
      <c r="DK18" s="500"/>
      <c r="DL18" s="501"/>
      <c r="DM18" s="501"/>
      <c r="DN18" s="501"/>
      <c r="DO18" s="501"/>
      <c r="DP18" s="501"/>
      <c r="DQ18" s="501"/>
      <c r="DR18" s="501"/>
      <c r="DS18" s="501"/>
      <c r="DT18" s="502"/>
    </row>
  </sheetData>
  <sheetProtection/>
  <mergeCells count="118"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  <mergeCell ref="A12:F12"/>
    <mergeCell ref="AM12:AY12"/>
    <mergeCell ref="BL12:BW12"/>
    <mergeCell ref="Z12:AL12"/>
    <mergeCell ref="CZ11:DJ11"/>
    <mergeCell ref="CK11:CY11"/>
    <mergeCell ref="DK11:DT11"/>
    <mergeCell ref="CZ12:DJ12"/>
    <mergeCell ref="DK12:DT12"/>
    <mergeCell ref="BL11:BW11"/>
    <mergeCell ref="BX11:CJ11"/>
    <mergeCell ref="DK14:DT14"/>
    <mergeCell ref="CK14:CY14"/>
    <mergeCell ref="CK15:CY15"/>
    <mergeCell ref="BX12:CJ12"/>
    <mergeCell ref="CK12:CY12"/>
    <mergeCell ref="AZ12:BK12"/>
    <mergeCell ref="BL15:BW15"/>
    <mergeCell ref="BX15:CJ15"/>
    <mergeCell ref="BL13:BW13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AR18"/>
  <sheetViews>
    <sheetView view="pageBreakPreview" zoomScaleSheetLayoutView="100" zoomScalePageLayoutView="0" workbookViewId="0" topLeftCell="A1">
      <selection activeCell="G17" sqref="G17:G18"/>
    </sheetView>
  </sheetViews>
  <sheetFormatPr defaultColWidth="0.875" defaultRowHeight="12.75"/>
  <cols>
    <col min="1" max="1" width="10.125" style="10" customWidth="1"/>
    <col min="2" max="2" width="23.375" style="10" customWidth="1"/>
    <col min="3" max="3" width="14.00390625" style="10" customWidth="1"/>
    <col min="4" max="4" width="13.875" style="10" customWidth="1"/>
    <col min="5" max="5" width="11.875" style="10" customWidth="1"/>
    <col min="6" max="6" width="9.875" style="10" customWidth="1"/>
    <col min="7" max="7" width="13.125" style="10" customWidth="1"/>
    <col min="8" max="8" width="12.625" style="10" customWidth="1"/>
    <col min="9" max="16384" width="0.875" style="10" customWidth="1"/>
  </cols>
  <sheetData>
    <row r="1" ht="3" customHeight="1"/>
    <row r="2" ht="15">
      <c r="A2" s="10" t="s">
        <v>72</v>
      </c>
    </row>
    <row r="3" ht="12.75" customHeight="1"/>
    <row r="4" spans="1:44" s="11" customFormat="1" ht="11.25" customHeight="1">
      <c r="A4" s="432" t="s">
        <v>3</v>
      </c>
      <c r="B4" s="434"/>
      <c r="C4" s="432" t="s">
        <v>173</v>
      </c>
      <c r="D4" s="432" t="s">
        <v>73</v>
      </c>
      <c r="E4" s="432" t="s">
        <v>74</v>
      </c>
      <c r="F4" s="432" t="s">
        <v>75</v>
      </c>
      <c r="G4" s="432" t="s">
        <v>174</v>
      </c>
      <c r="H4" s="414" t="s">
        <v>0</v>
      </c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1"/>
    </row>
    <row r="5" spans="1:44" s="11" customFormat="1" ht="84" customHeight="1">
      <c r="A5" s="435"/>
      <c r="B5" s="437"/>
      <c r="C5" s="435"/>
      <c r="D5" s="435"/>
      <c r="E5" s="435"/>
      <c r="F5" s="435"/>
      <c r="G5" s="435"/>
      <c r="H5" s="435" t="s">
        <v>118</v>
      </c>
      <c r="I5" s="435" t="s">
        <v>122</v>
      </c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1"/>
      <c r="X5" s="427" t="s">
        <v>19</v>
      </c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9"/>
    </row>
    <row r="6" spans="1:44" s="11" customFormat="1" ht="26.25" customHeight="1">
      <c r="A6" s="427"/>
      <c r="B6" s="429"/>
      <c r="C6" s="427"/>
      <c r="D6" s="427"/>
      <c r="E6" s="427"/>
      <c r="F6" s="427"/>
      <c r="G6" s="427"/>
      <c r="H6" s="256"/>
      <c r="I6" s="256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88"/>
      <c r="X6" s="414" t="s">
        <v>2</v>
      </c>
      <c r="Y6" s="415"/>
      <c r="Z6" s="415"/>
      <c r="AA6" s="415"/>
      <c r="AB6" s="415"/>
      <c r="AC6" s="415"/>
      <c r="AD6" s="415"/>
      <c r="AE6" s="415"/>
      <c r="AF6" s="415"/>
      <c r="AG6" s="415"/>
      <c r="AH6" s="416"/>
      <c r="AI6" s="414" t="s">
        <v>20</v>
      </c>
      <c r="AJ6" s="415"/>
      <c r="AK6" s="415"/>
      <c r="AL6" s="415"/>
      <c r="AM6" s="415"/>
      <c r="AN6" s="415"/>
      <c r="AO6" s="415"/>
      <c r="AP6" s="415"/>
      <c r="AQ6" s="415"/>
      <c r="AR6" s="416"/>
    </row>
    <row r="7" spans="1:44" s="12" customFormat="1" ht="12.75">
      <c r="A7" s="115">
        <v>1</v>
      </c>
      <c r="B7" s="116"/>
      <c r="C7" s="115">
        <v>3</v>
      </c>
      <c r="D7" s="115">
        <v>4</v>
      </c>
      <c r="E7" s="115">
        <v>5</v>
      </c>
      <c r="F7" s="115">
        <v>6</v>
      </c>
      <c r="G7" s="115">
        <v>7</v>
      </c>
      <c r="H7" s="115">
        <v>8</v>
      </c>
      <c r="I7" s="424">
        <v>9</v>
      </c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6"/>
      <c r="X7" s="424">
        <v>10</v>
      </c>
      <c r="Y7" s="425"/>
      <c r="Z7" s="425"/>
      <c r="AA7" s="425"/>
      <c r="AB7" s="425"/>
      <c r="AC7" s="425"/>
      <c r="AD7" s="425"/>
      <c r="AE7" s="425"/>
      <c r="AF7" s="425"/>
      <c r="AG7" s="425"/>
      <c r="AH7" s="426"/>
      <c r="AI7" s="424">
        <v>11</v>
      </c>
      <c r="AJ7" s="425"/>
      <c r="AK7" s="425"/>
      <c r="AL7" s="425"/>
      <c r="AM7" s="425"/>
      <c r="AN7" s="425"/>
      <c r="AO7" s="425"/>
      <c r="AP7" s="425"/>
      <c r="AQ7" s="425"/>
      <c r="AR7" s="426"/>
    </row>
    <row r="8" spans="1:44" s="13" customFormat="1" ht="25.5">
      <c r="A8" s="6">
        <v>1</v>
      </c>
      <c r="B8" s="6" t="s">
        <v>203</v>
      </c>
      <c r="C8" s="7">
        <v>244</v>
      </c>
      <c r="D8" s="7" t="s">
        <v>202</v>
      </c>
      <c r="E8" s="8">
        <v>7980</v>
      </c>
      <c r="F8" s="9">
        <v>105</v>
      </c>
      <c r="G8" s="9">
        <f aca="true" t="shared" si="0" ref="G8:G14">E8*F8</f>
        <v>837900</v>
      </c>
      <c r="H8" s="112">
        <f>G8-X8</f>
        <v>823926.18</v>
      </c>
      <c r="I8" s="331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3"/>
      <c r="X8" s="331">
        <v>13973.82</v>
      </c>
      <c r="Y8" s="332"/>
      <c r="Z8" s="332"/>
      <c r="AA8" s="332"/>
      <c r="AB8" s="332"/>
      <c r="AC8" s="332"/>
      <c r="AD8" s="332"/>
      <c r="AE8" s="332"/>
      <c r="AF8" s="332"/>
      <c r="AG8" s="332"/>
      <c r="AH8" s="333"/>
      <c r="AI8" s="331"/>
      <c r="AJ8" s="332"/>
      <c r="AK8" s="332"/>
      <c r="AL8" s="332"/>
      <c r="AM8" s="332"/>
      <c r="AN8" s="332"/>
      <c r="AO8" s="332"/>
      <c r="AP8" s="332"/>
      <c r="AQ8" s="332"/>
      <c r="AR8" s="333"/>
    </row>
    <row r="9" spans="1:44" s="13" customFormat="1" ht="25.5">
      <c r="A9" s="6">
        <v>2</v>
      </c>
      <c r="B9" s="6" t="s">
        <v>204</v>
      </c>
      <c r="C9" s="7">
        <v>244</v>
      </c>
      <c r="D9" s="7" t="s">
        <v>202</v>
      </c>
      <c r="E9" s="8">
        <v>1</v>
      </c>
      <c r="F9" s="9">
        <v>48.62</v>
      </c>
      <c r="G9" s="9">
        <f t="shared" si="0"/>
        <v>48.62</v>
      </c>
      <c r="H9" s="112">
        <f aca="true" t="shared" si="1" ref="H9:H14">G9</f>
        <v>48.62</v>
      </c>
      <c r="I9" s="331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3"/>
      <c r="X9" s="331"/>
      <c r="Y9" s="332"/>
      <c r="Z9" s="332"/>
      <c r="AA9" s="332"/>
      <c r="AB9" s="332"/>
      <c r="AC9" s="332"/>
      <c r="AD9" s="332"/>
      <c r="AE9" s="332"/>
      <c r="AF9" s="332"/>
      <c r="AG9" s="332"/>
      <c r="AH9" s="333"/>
      <c r="AI9" s="331"/>
      <c r="AJ9" s="332"/>
      <c r="AK9" s="332"/>
      <c r="AL9" s="332"/>
      <c r="AM9" s="332"/>
      <c r="AN9" s="332"/>
      <c r="AO9" s="332"/>
      <c r="AP9" s="332"/>
      <c r="AQ9" s="332"/>
      <c r="AR9" s="333"/>
    </row>
    <row r="10" spans="1:44" s="13" customFormat="1" ht="25.5">
      <c r="A10" s="6">
        <v>3</v>
      </c>
      <c r="B10" s="6" t="s">
        <v>204</v>
      </c>
      <c r="C10" s="7">
        <v>244</v>
      </c>
      <c r="D10" s="7" t="s">
        <v>202</v>
      </c>
      <c r="E10" s="8">
        <v>28000.84</v>
      </c>
      <c r="F10" s="9">
        <v>30</v>
      </c>
      <c r="G10" s="9">
        <f t="shared" si="0"/>
        <v>840025.2</v>
      </c>
      <c r="H10" s="112">
        <f>G10-X10</f>
        <v>840025.2</v>
      </c>
      <c r="I10" s="331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3"/>
      <c r="X10" s="331"/>
      <c r="Y10" s="332"/>
      <c r="Z10" s="332"/>
      <c r="AA10" s="332"/>
      <c r="AB10" s="332"/>
      <c r="AC10" s="332"/>
      <c r="AD10" s="332"/>
      <c r="AE10" s="332"/>
      <c r="AF10" s="332"/>
      <c r="AG10" s="332"/>
      <c r="AH10" s="333"/>
      <c r="AI10" s="331"/>
      <c r="AJ10" s="332"/>
      <c r="AK10" s="332"/>
      <c r="AL10" s="332"/>
      <c r="AM10" s="332"/>
      <c r="AN10" s="332"/>
      <c r="AO10" s="332"/>
      <c r="AP10" s="332"/>
      <c r="AQ10" s="332"/>
      <c r="AR10" s="333"/>
    </row>
    <row r="11" spans="1:44" s="13" customFormat="1" ht="25.5">
      <c r="A11" s="6">
        <v>4</v>
      </c>
      <c r="B11" s="6" t="s">
        <v>205</v>
      </c>
      <c r="C11" s="7">
        <v>244</v>
      </c>
      <c r="D11" s="7" t="s">
        <v>202</v>
      </c>
      <c r="E11" s="8">
        <v>400</v>
      </c>
      <c r="F11" s="9">
        <v>840</v>
      </c>
      <c r="G11" s="9">
        <f t="shared" si="0"/>
        <v>336000</v>
      </c>
      <c r="H11" s="112">
        <f t="shared" si="1"/>
        <v>336000</v>
      </c>
      <c r="I11" s="331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3"/>
      <c r="X11" s="331"/>
      <c r="Y11" s="332"/>
      <c r="Z11" s="332"/>
      <c r="AA11" s="332"/>
      <c r="AB11" s="332"/>
      <c r="AC11" s="332"/>
      <c r="AD11" s="332"/>
      <c r="AE11" s="332"/>
      <c r="AF11" s="332"/>
      <c r="AG11" s="332"/>
      <c r="AH11" s="333"/>
      <c r="AI11" s="331"/>
      <c r="AJ11" s="332"/>
      <c r="AK11" s="332"/>
      <c r="AL11" s="332"/>
      <c r="AM11" s="332"/>
      <c r="AN11" s="332"/>
      <c r="AO11" s="332"/>
      <c r="AP11" s="332"/>
      <c r="AQ11" s="332"/>
      <c r="AR11" s="333"/>
    </row>
    <row r="12" spans="1:44" s="13" customFormat="1" ht="38.25">
      <c r="A12" s="14" t="s">
        <v>11</v>
      </c>
      <c r="B12" s="6" t="s">
        <v>206</v>
      </c>
      <c r="C12" s="7">
        <v>247</v>
      </c>
      <c r="D12" s="7" t="s">
        <v>207</v>
      </c>
      <c r="E12" s="8">
        <v>315400</v>
      </c>
      <c r="F12" s="9">
        <v>15</v>
      </c>
      <c r="G12" s="19">
        <f t="shared" si="0"/>
        <v>4731000</v>
      </c>
      <c r="H12" s="112">
        <f t="shared" si="1"/>
        <v>4731000</v>
      </c>
      <c r="I12" s="331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3"/>
      <c r="X12" s="331"/>
      <c r="Y12" s="332"/>
      <c r="Z12" s="332"/>
      <c r="AA12" s="332"/>
      <c r="AB12" s="332"/>
      <c r="AC12" s="332"/>
      <c r="AD12" s="332"/>
      <c r="AE12" s="332"/>
      <c r="AF12" s="332"/>
      <c r="AG12" s="332"/>
      <c r="AH12" s="333"/>
      <c r="AI12" s="331"/>
      <c r="AJ12" s="332"/>
      <c r="AK12" s="332"/>
      <c r="AL12" s="332"/>
      <c r="AM12" s="332"/>
      <c r="AN12" s="332"/>
      <c r="AO12" s="332"/>
      <c r="AP12" s="332"/>
      <c r="AQ12" s="332"/>
      <c r="AR12" s="333"/>
    </row>
    <row r="13" spans="1:44" s="13" customFormat="1" ht="38.25">
      <c r="A13" s="14" t="s">
        <v>14</v>
      </c>
      <c r="B13" s="6" t="s">
        <v>208</v>
      </c>
      <c r="C13" s="7">
        <v>247</v>
      </c>
      <c r="D13" s="7" t="s">
        <v>209</v>
      </c>
      <c r="E13" s="8">
        <v>1900</v>
      </c>
      <c r="F13" s="9">
        <v>1800</v>
      </c>
      <c r="G13" s="19">
        <f t="shared" si="0"/>
        <v>3420000</v>
      </c>
      <c r="H13" s="112">
        <f t="shared" si="1"/>
        <v>3420000</v>
      </c>
      <c r="I13" s="331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3"/>
      <c r="X13" s="331"/>
      <c r="Y13" s="332"/>
      <c r="Z13" s="332"/>
      <c r="AA13" s="332"/>
      <c r="AB13" s="332"/>
      <c r="AC13" s="332"/>
      <c r="AD13" s="332"/>
      <c r="AE13" s="332"/>
      <c r="AF13" s="332"/>
      <c r="AG13" s="332"/>
      <c r="AH13" s="333"/>
      <c r="AI13" s="331"/>
      <c r="AJ13" s="332"/>
      <c r="AK13" s="332"/>
      <c r="AL13" s="332"/>
      <c r="AM13" s="332"/>
      <c r="AN13" s="332"/>
      <c r="AO13" s="332"/>
      <c r="AP13" s="332"/>
      <c r="AQ13" s="332"/>
      <c r="AR13" s="333"/>
    </row>
    <row r="14" spans="1:44" s="13" customFormat="1" ht="38.25">
      <c r="A14" s="14" t="s">
        <v>69</v>
      </c>
      <c r="B14" s="6" t="s">
        <v>210</v>
      </c>
      <c r="C14" s="7">
        <v>247</v>
      </c>
      <c r="D14" s="7" t="s">
        <v>211</v>
      </c>
      <c r="E14" s="8">
        <v>3100</v>
      </c>
      <c r="F14" s="9">
        <v>70</v>
      </c>
      <c r="G14" s="19">
        <f t="shared" si="0"/>
        <v>217000</v>
      </c>
      <c r="H14" s="112">
        <f t="shared" si="1"/>
        <v>217000</v>
      </c>
      <c r="I14" s="331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3"/>
      <c r="X14" s="331"/>
      <c r="Y14" s="332"/>
      <c r="Z14" s="332"/>
      <c r="AA14" s="332"/>
      <c r="AB14" s="332"/>
      <c r="AC14" s="332"/>
      <c r="AD14" s="332"/>
      <c r="AE14" s="332"/>
      <c r="AF14" s="332"/>
      <c r="AG14" s="332"/>
      <c r="AH14" s="333"/>
      <c r="AI14" s="331"/>
      <c r="AJ14" s="332"/>
      <c r="AK14" s="332"/>
      <c r="AL14" s="332"/>
      <c r="AM14" s="332"/>
      <c r="AN14" s="332"/>
      <c r="AO14" s="332"/>
      <c r="AP14" s="332"/>
      <c r="AQ14" s="332"/>
      <c r="AR14" s="333"/>
    </row>
    <row r="15" spans="1:44" s="47" customFormat="1" ht="16.5" customHeight="1">
      <c r="A15" s="455" t="s">
        <v>18</v>
      </c>
      <c r="B15" s="456"/>
      <c r="C15" s="456"/>
      <c r="D15" s="456"/>
      <c r="E15" s="456"/>
      <c r="F15" s="456"/>
      <c r="G15" s="55">
        <f>G8+G9+G10+G11+G12+G13+G14</f>
        <v>10381973.82</v>
      </c>
      <c r="H15" s="118">
        <f>H8+H9+H10+H11+H12+H13+H14</f>
        <v>10368000</v>
      </c>
      <c r="I15" s="454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3"/>
      <c r="X15" s="449">
        <f>X8</f>
        <v>13973.82</v>
      </c>
      <c r="Y15" s="452"/>
      <c r="Z15" s="452"/>
      <c r="AA15" s="452"/>
      <c r="AB15" s="452"/>
      <c r="AC15" s="452"/>
      <c r="AD15" s="452"/>
      <c r="AE15" s="452"/>
      <c r="AF15" s="452"/>
      <c r="AG15" s="452"/>
      <c r="AH15" s="453"/>
      <c r="AI15" s="454"/>
      <c r="AJ15" s="452"/>
      <c r="AK15" s="452"/>
      <c r="AL15" s="452"/>
      <c r="AM15" s="452"/>
      <c r="AN15" s="452"/>
      <c r="AO15" s="452"/>
      <c r="AP15" s="452"/>
      <c r="AQ15" s="452"/>
      <c r="AR15" s="453"/>
    </row>
    <row r="17" spans="24:33" ht="15"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</row>
    <row r="18" ht="15">
      <c r="G18" s="56"/>
    </row>
  </sheetData>
  <sheetProtection/>
  <mergeCells count="42">
    <mergeCell ref="I10:W10"/>
    <mergeCell ref="X10:AH10"/>
    <mergeCell ref="AI10:AR10"/>
    <mergeCell ref="I9:W9"/>
    <mergeCell ref="X9:AH9"/>
    <mergeCell ref="AI9:AR9"/>
    <mergeCell ref="I12:W12"/>
    <mergeCell ref="X12:AH12"/>
    <mergeCell ref="AI12:AR12"/>
    <mergeCell ref="I11:W11"/>
    <mergeCell ref="X11:AH11"/>
    <mergeCell ref="AI11:AR11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X17:AG17"/>
    <mergeCell ref="AI7:AR7"/>
    <mergeCell ref="F4:F6"/>
    <mergeCell ref="AI6:AR6"/>
    <mergeCell ref="G4:G6"/>
    <mergeCell ref="X5:AR5"/>
    <mergeCell ref="H4:AR4"/>
    <mergeCell ref="H5:H6"/>
    <mergeCell ref="I5:W6"/>
    <mergeCell ref="X6:AH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2024-03-20T11:25:47Z</cp:lastPrinted>
  <dcterms:created xsi:type="dcterms:W3CDTF">2010-11-26T07:12:57Z</dcterms:created>
  <dcterms:modified xsi:type="dcterms:W3CDTF">2024-03-20T14:32:57Z</dcterms:modified>
  <cp:category/>
  <cp:version/>
  <cp:contentType/>
  <cp:contentStatus/>
</cp:coreProperties>
</file>