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60" activeTab="0"/>
  </bookViews>
  <sheets>
    <sheet name="ПФХД стр. 1_3" sheetId="1" r:id="rId1"/>
    <sheet name="ПФХД стр 4 5" sheetId="2" r:id="rId2"/>
    <sheet name="поступления" sheetId="3" r:id="rId3"/>
    <sheet name="стр.1_2" sheetId="4" r:id="rId4"/>
    <sheet name="стр.6_7" sheetId="5" r:id="rId5"/>
    <sheet name="стр.9_11" sheetId="6" r:id="rId6"/>
    <sheet name="стр.17_18" sheetId="7" r:id="rId7"/>
    <sheet name="стр.20" sheetId="8" r:id="rId8"/>
    <sheet name="стр.21_23" sheetId="9" r:id="rId9"/>
    <sheet name="стр.24" sheetId="10" r:id="rId10"/>
    <sheet name="стр.25" sheetId="11" r:id="rId11"/>
    <sheet name="стр.26" sheetId="12" r:id="rId12"/>
  </sheets>
  <definedNames>
    <definedName name="_xlnm.Print_Titles" localSheetId="3">'стр.1_2'!$8:$11</definedName>
    <definedName name="_xlnm.Print_Titles" localSheetId="6">'стр.17_18'!$5:$8</definedName>
    <definedName name="_xlnm.Print_Titles" localSheetId="7">'стр.20'!$4:$7</definedName>
    <definedName name="_xlnm.Print_Titles" localSheetId="4">'стр.6_7'!$3:$6</definedName>
    <definedName name="_xlnm.Print_Area" localSheetId="2">'поступления'!$A$1:$GE$108</definedName>
    <definedName name="_xlnm.Print_Area" localSheetId="1">'ПФХД стр 4 5'!$A$1:$DI$39</definedName>
    <definedName name="_xlnm.Print_Area" localSheetId="0">'ПФХД стр. 1_3'!$A$1:$O$99</definedName>
    <definedName name="_xlnm.Print_Area" localSheetId="3">'стр.1_2'!$A$1:$EC$19</definedName>
    <definedName name="_xlnm.Print_Area" localSheetId="6">'стр.17_18'!$A$1:$DT$18</definedName>
    <definedName name="_xlnm.Print_Area" localSheetId="7">'стр.20'!$A$1:$AR$15</definedName>
    <definedName name="_xlnm.Print_Area" localSheetId="8">'стр.21_23'!$A$1:$I$43</definedName>
    <definedName name="_xlnm.Print_Area" localSheetId="9">'стр.24'!$A$1:$J$28</definedName>
    <definedName name="_xlnm.Print_Area" localSheetId="10">'стр.25'!$A$1:$J$11</definedName>
    <definedName name="_xlnm.Print_Area" localSheetId="11">'стр.26'!$A$1:$K$14</definedName>
    <definedName name="_xlnm.Print_Area" localSheetId="4">'стр.6_7'!$A$1:$I$22</definedName>
    <definedName name="_xlnm.Print_Area" localSheetId="5">'стр.9_11'!$A$1:$DU$63</definedName>
  </definedNames>
  <calcPr fullCalcOnLoad="1"/>
</workbook>
</file>

<file path=xl/sharedStrings.xml><?xml version="1.0" encoding="utf-8"?>
<sst xmlns="http://schemas.openxmlformats.org/spreadsheetml/2006/main" count="1647" uniqueCount="543">
  <si>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</si>
  <si>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</si>
  <si>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</si>
  <si>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</si>
  <si>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</si>
  <si>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</si>
  <si>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</si>
  <si>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</si>
  <si>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</si>
  <si>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</si>
  <si>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</si>
  <si>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</si>
  <si>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</si>
  <si>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</si>
  <si>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</si>
  <si>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</si>
  <si>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</si>
  <si>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</si>
  <si>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</si>
  <si>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</si>
  <si>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</si>
  <si>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</si>
  <si>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</si>
  <si>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</si>
  <si>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</si>
  <si>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</si>
  <si>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</si>
  <si>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</si>
  <si>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</si>
  <si>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</si>
  <si>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</si>
  <si>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</si>
  <si>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</si>
  <si>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</si>
  <si>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</si>
  <si>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</si>
  <si>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</si>
  <si>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</si>
  <si>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</si>
  <si>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</si>
  <si>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</si>
  <si>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</si>
  <si>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</si>
  <si>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</si>
  <si>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</si>
  <si>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</si>
  <si>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</si>
  <si>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</si>
  <si>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</si>
  <si>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</si>
  <si>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</si>
  <si>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</si>
  <si>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</si>
  <si>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</si>
  <si>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</si>
  <si>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</si>
  <si>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</si>
  <si>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</si>
  <si>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</si>
  <si>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</si>
  <si>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</si>
  <si>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</si>
  <si>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</si>
  <si>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</si>
  <si>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</si>
  <si>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</si>
  <si>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</si>
  <si>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</si>
  <si>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</si>
  <si>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</si>
  <si>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</si>
  <si>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</si>
  <si>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</si>
  <si>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</si>
  <si>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</si>
  <si>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</si>
  <si>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</si>
  <si>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</si>
  <si>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</si>
  <si>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</si>
  <si>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</si>
  <si>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</si>
  <si>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</si>
  <si>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</si>
  <si>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</si>
  <si>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</si>
  <si>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</si>
  <si>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</si>
  <si>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</si>
  <si>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</si>
  <si>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</si>
  <si>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</si>
  <si>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</si>
  <si>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</si>
  <si>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</si>
  <si>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</si>
  <si>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</si>
  <si>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</si>
  <si>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</si>
  <si>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</si>
  <si>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</si>
  <si>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</si>
  <si>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</si>
  <si>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</si>
  <si>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Утверждаю</t>
  </si>
  <si>
    <t>(наименование должности уполномоченного лица)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</si>
  <si>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</si>
  <si>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</si>
  <si>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</si>
  <si>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</si>
  <si>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</si>
  <si>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</si>
  <si>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</si>
  <si>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</si>
  <si>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</si>
  <si>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</si>
  <si>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</si>
  <si>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</si>
  <si>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</si>
  <si>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</si>
  <si>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</si>
  <si>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</si>
  <si>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</si>
  <si>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</si>
  <si>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субсидии</t>
  </si>
  <si>
    <t>Отраслевой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</si>
  <si>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</si>
  <si>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</si>
  <si>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</si>
  <si>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</si>
  <si>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</si>
  <si>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9</t>
  </si>
  <si>
    <t>10</t>
  </si>
  <si>
    <t>0001</t>
  </si>
  <si>
    <t>х</t>
  </si>
  <si>
    <t>0002</t>
  </si>
  <si>
    <t>Доходы, всего:</t>
  </si>
  <si>
    <t>1000</t>
  </si>
  <si>
    <t>1100</t>
  </si>
  <si>
    <t>120</t>
  </si>
  <si>
    <t>1110</t>
  </si>
  <si>
    <t>1200</t>
  </si>
  <si>
    <t>130</t>
  </si>
  <si>
    <t>1210</t>
  </si>
  <si>
    <t>1400</t>
  </si>
  <si>
    <t>150</t>
  </si>
  <si>
    <t>1410</t>
  </si>
  <si>
    <t>180</t>
  </si>
  <si>
    <t>1981</t>
  </si>
  <si>
    <t>510</t>
  </si>
  <si>
    <t>Расходы, всего</t>
  </si>
  <si>
    <t>2000</t>
  </si>
  <si>
    <t>2100</t>
  </si>
  <si>
    <t>2110</t>
  </si>
  <si>
    <t>111</t>
  </si>
  <si>
    <t>2140</t>
  </si>
  <si>
    <t>119</t>
  </si>
  <si>
    <t>2141</t>
  </si>
  <si>
    <t>131</t>
  </si>
  <si>
    <t>134</t>
  </si>
  <si>
    <t>2300</t>
  </si>
  <si>
    <t>850</t>
  </si>
  <si>
    <t>2310</t>
  </si>
  <si>
    <t>851</t>
  </si>
  <si>
    <t>2320</t>
  </si>
  <si>
    <t>852</t>
  </si>
  <si>
    <t>2330</t>
  </si>
  <si>
    <t>853</t>
  </si>
  <si>
    <t>2600</t>
  </si>
  <si>
    <t>2640</t>
  </si>
  <si>
    <t>244</t>
  </si>
  <si>
    <t>2660</t>
  </si>
  <si>
    <t>247</t>
  </si>
  <si>
    <t>3000</t>
  </si>
  <si>
    <t>100</t>
  </si>
  <si>
    <t>3010</t>
  </si>
  <si>
    <t>4000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</si>
  <si>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</si>
  <si>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</si>
  <si>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</si>
  <si>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</si>
  <si>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</si>
  <si>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</si>
  <si>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26400</t>
  </si>
  <si>
    <t>26410</t>
  </si>
  <si>
    <t>26411</t>
  </si>
  <si>
    <t>26420</t>
  </si>
  <si>
    <t>26421</t>
  </si>
  <si>
    <t>26450</t>
  </si>
  <si>
    <t>26451</t>
  </si>
  <si>
    <t>26451.1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</si>
  <si>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</si>
  <si>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</si>
  <si>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</si>
  <si>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</si>
  <si>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</si>
  <si>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</si>
  <si>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</si>
  <si>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</si>
  <si>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</si>
  <si>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</si>
  <si>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</si>
  <si>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</si>
  <si>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</si>
  <si>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</si>
  <si>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</si>
  <si>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</si>
  <si>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</si>
  <si>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</si>
  <si>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</si>
  <si>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</si>
  <si>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</si>
  <si>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</si>
  <si>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</si>
  <si>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</si>
  <si>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</si>
  <si>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</si>
  <si>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</si>
  <si>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</si>
  <si>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</si>
  <si>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</si>
  <si>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</si>
  <si>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</si>
  <si>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</si>
  <si>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</si>
  <si>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</si>
  <si>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</si>
  <si>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</si>
  <si>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</si>
  <si>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</si>
  <si>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</si>
  <si>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</si>
  <si>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</si>
  <si>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</si>
  <si>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</si>
  <si>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</si>
  <si>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</si>
  <si>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</si>
  <si>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</si>
  <si>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</si>
  <si>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</si>
  <si>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</si>
  <si>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</si>
  <si>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</si>
  <si>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</si>
  <si>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</si>
  <si>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</si>
  <si>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</si>
  <si>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</si>
  <si>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</si>
  <si>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</si>
  <si>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</si>
  <si>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</si>
  <si>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</si>
  <si>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</si>
  <si>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</si>
  <si>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</si>
  <si>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</si>
  <si>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</si>
  <si>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</si>
  <si>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</si>
  <si>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</si>
  <si>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</si>
  <si>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</si>
  <si>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</si>
  <si>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</si>
  <si>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</si>
  <si>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</si>
  <si>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</si>
  <si>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</si>
  <si>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</si>
  <si>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</si>
  <si>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</si>
  <si>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</si>
  <si>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</si>
  <si>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</si>
  <si>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</si>
  <si>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</si>
  <si>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</si>
  <si>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</si>
  <si>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</si>
  <si>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</si>
  <si>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</si>
  <si>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</si>
  <si>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</si>
  <si>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</si>
  <si>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</si>
  <si>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</si>
  <si>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</si>
  <si>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</si>
  <si>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</si>
  <si>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</si>
  <si>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</si>
  <si>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</si>
  <si>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</si>
  <si>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</si>
  <si>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</si>
  <si>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</si>
  <si>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</si>
  <si>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</si>
  <si>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</si>
  <si>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</si>
  <si>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</si>
  <si>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</si>
  <si>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</si>
  <si>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</si>
  <si>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</si>
  <si>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</si>
  <si>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</si>
  <si>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</si>
  <si>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</si>
  <si>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</si>
  <si>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</si>
  <si>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</si>
  <si>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</si>
  <si>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</si>
  <si>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</si>
  <si>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</si>
  <si>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</si>
  <si>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</si>
  <si>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</si>
  <si>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</si>
  <si>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</si>
  <si>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</si>
  <si>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</si>
  <si>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>(наименование органа - учредителя (учреждения)</t>
  </si>
  <si>
    <t xml:space="preserve">      (подпись)</t>
  </si>
  <si>
    <t>41390166</t>
  </si>
  <si>
    <t>Комитет по образованию администрации МО "Всеволожский муниципальный район" Ленинградской области</t>
  </si>
  <si>
    <t>015</t>
  </si>
  <si>
    <t>41391219</t>
  </si>
  <si>
    <t>4703040438</t>
  </si>
  <si>
    <t>Муниципальное дошкольное образовательное учреждение " Детский сад комбинированного вида № 59 " д. Новое Девяткино</t>
  </si>
  <si>
    <t>470301001</t>
  </si>
  <si>
    <t>Код по бюджетной классификации Российской Федерации</t>
  </si>
  <si>
    <t>Аналитический код</t>
  </si>
  <si>
    <t>КВФО</t>
  </si>
  <si>
    <t>КОСГУ</t>
  </si>
  <si>
    <t>Аналитическая группа</t>
  </si>
  <si>
    <t>КФСР</t>
  </si>
  <si>
    <t>КЦСР</t>
  </si>
  <si>
    <t>на 2023 г</t>
  </si>
  <si>
    <t>на 2024 г</t>
  </si>
  <si>
    <t>на 2025 г</t>
  </si>
  <si>
    <t>Остаток средств на начало текущего финансового года</t>
  </si>
  <si>
    <t>Остаток средств на конец текущего финансового года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</si>
  <si>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</si>
  <si>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</si>
  <si>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</si>
  <si>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</si>
  <si>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</si>
  <si>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</si>
  <si>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</si>
  <si>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 xml:space="preserve">      Доходы от операционной аренды</t>
  </si>
  <si>
    <t>121</t>
  </si>
  <si>
    <t>01500000000002062</t>
  </si>
  <si>
    <t xml:space="preserve">   доходы от оказания услуг, работ, компенсации затрат учреждений, всего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</si>
  <si>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</si>
  <si>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</si>
  <si>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</si>
  <si>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</si>
  <si>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</si>
  <si>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</si>
  <si>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</si>
  <si>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   Доходы от оказания платных услуг (работ)</t>
  </si>
  <si>
    <t>01500000000002064</t>
  </si>
  <si>
    <t xml:space="preserve">      Доходы от компенсации затрат</t>
  </si>
  <si>
    <t>01500000000002063</t>
  </si>
  <si>
    <t xml:space="preserve">   безвозмездные денежные поступления, всего</t>
  </si>
  <si>
    <t xml:space="preserve">      целевые субсидии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</si>
  <si>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</si>
  <si>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</si>
  <si>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</si>
  <si>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</si>
  <si>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</si>
  <si>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015012420</t>
  </si>
  <si>
    <t>Прочие выплаты, всего</t>
  </si>
  <si>
    <t xml:space="preserve">   в том числе: на выплаты персоналу, всего</t>
  </si>
  <si>
    <t xml:space="preserve">      в том числе: оплата труда</t>
  </si>
  <si>
    <t xml:space="preserve">         Заработная плата</t>
  </si>
  <si>
    <t>211</t>
  </si>
  <si>
    <t>01500000004000211</t>
  </si>
  <si>
    <t>01500000005000211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</si>
  <si>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</si>
  <si>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</si>
  <si>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</si>
  <si>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</si>
  <si>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</si>
  <si>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    Начисления на выплаты по оплате труда</t>
  </si>
  <si>
    <t>213</t>
  </si>
  <si>
    <t>01500000004000213</t>
  </si>
  <si>
    <t>01500000005000213</t>
  </si>
  <si>
    <t xml:space="preserve">   уплату налогов, сборов и иных платежей, всего</t>
  </si>
  <si>
    <t xml:space="preserve">      из них: налог на имущество организаций и земельный налог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</si>
  <si>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</si>
  <si>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</si>
  <si>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</si>
  <si>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</si>
  <si>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</si>
  <si>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</si>
  <si>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01500000002062292</t>
  </si>
  <si>
    <t xml:space="preserve">      уплата штрафов (в том числе административных), пеней, иных платежей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</si>
  <si>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</si>
  <si>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</si>
  <si>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</si>
  <si>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</si>
  <si>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</si>
  <si>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 xml:space="preserve">      прочую закупку товаров, работ и услуг, всего</t>
  </si>
  <si>
    <t xml:space="preserve">         Прочие работы, услуги</t>
  </si>
  <si>
    <t>226</t>
  </si>
  <si>
    <t>01500000002064226</t>
  </si>
  <si>
    <t xml:space="preserve">         Увеличение стоимости основных средств</t>
  </si>
  <si>
    <t>310</t>
  </si>
  <si>
    <t>01500000002062310</t>
  </si>
  <si>
    <t>01500000002064310</t>
  </si>
  <si>
    <t xml:space="preserve">         Увеличение стоимости продуктов питания</t>
  </si>
  <si>
    <t>342</t>
  </si>
  <si>
    <t>01500000002063342</t>
  </si>
  <si>
    <t>01500000002064342</t>
  </si>
  <si>
    <t xml:space="preserve">         Увеличение стоимости мягкого инвентаря</t>
  </si>
  <si>
    <t>345</t>
  </si>
  <si>
    <t>01500000002064345</t>
  </si>
  <si>
    <t xml:space="preserve">         Увеличение стоимости прочих материальных запасов</t>
  </si>
  <si>
    <t>346</t>
  </si>
  <si>
    <t>01500000002062346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</si>
  <si>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</si>
  <si>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</si>
  <si>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</si>
  <si>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</si>
  <si>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</si>
  <si>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</si>
  <si>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</si>
  <si>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Работы, услуги по содержанию имущества</t>
  </si>
  <si>
    <t>225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</si>
  <si>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</si>
  <si>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</si>
  <si>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</si>
  <si>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</si>
  <si>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</si>
  <si>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</si>
  <si>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</si>
  <si>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</si>
  <si>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</si>
  <si>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</si>
  <si>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</si>
  <si>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01500000005000346</t>
  </si>
  <si>
    <t xml:space="preserve">      закупку энергетических ресурсов</t>
  </si>
  <si>
    <t>Выплаты, уменьшающие доход, всего</t>
  </si>
  <si>
    <t>налог на прибыль</t>
  </si>
  <si>
    <t>189</t>
  </si>
  <si>
    <t xml:space="preserve">       (расшифровка подписи)</t>
  </si>
  <si>
    <t>Код по бюджетной классификации</t>
  </si>
  <si>
    <t>Уникальный 
код</t>
  </si>
  <si>
    <t/>
  </si>
  <si>
    <t>1.1.1.1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</si>
  <si>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</si>
  <si>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 xml:space="preserve">   в том числе: в соответствии с Федеральным законом № 44-ФЗ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</si>
  <si>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</si>
  <si>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26421.1</t>
  </si>
  <si>
    <t xml:space="preserve">  за счет прочих источников финансового обеспечения</t>
  </si>
  <si>
    <t xml:space="preserve"> в том числе по году начала закупки:</t>
  </si>
  <si>
    <t>Заведующий</t>
  </si>
  <si>
    <t>О.А.Кузенкова</t>
  </si>
  <si>
    <t>Главный бухгалтер</t>
  </si>
  <si>
    <t>Александрова Е.Ю.</t>
  </si>
  <si>
    <t>8 (81370)43-218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</si>
  <si>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</si>
  <si>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М. А. Фролова</t>
  </si>
  <si>
    <t>Выплаты на закупку товаров, работ, услуг, всего</t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</si>
  <si>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</si>
  <si>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2023</t>
  </si>
  <si>
    <t>1.1.2</t>
  </si>
  <si>
    <t>1.1.2.1</t>
  </si>
  <si>
    <t>1.1.2.1.1</t>
  </si>
  <si>
    <t xml:space="preserve">    из них: 9.1.</t>
  </si>
  <si>
    <t>1.1.3</t>
  </si>
  <si>
    <t>1.1.3.1</t>
  </si>
  <si>
    <t>1.1.3.1.1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</si>
  <si>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</si>
  <si>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</si>
  <si>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</si>
  <si>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</si>
  <si>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</si>
  <si>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</si>
  <si>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</si>
  <si>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</si>
  <si>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</si>
  <si>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</si>
  <si>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</si>
  <si>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</si>
  <si>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</si>
  <si>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</si>
  <si>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</si>
  <si>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</si>
  <si>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</si>
  <si>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</si>
  <si>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</si>
  <si>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</si>
  <si>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</si>
  <si>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</si>
  <si>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</si>
  <si>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</si>
  <si>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</si>
  <si>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</si>
  <si>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</si>
  <si>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</si>
  <si>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</si>
  <si>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</si>
  <si>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</si>
  <si>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</si>
  <si>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</si>
  <si>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</si>
  <si>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____________               О.А.Кузенкова</t>
  </si>
  <si>
    <t>Муниципальное дошкольное образовательное учреждение "Детский сад комбинированного вида №59" д.Новое Девяткино</t>
  </si>
  <si>
    <t>План финансово-хозяйственной деятельности на 2023 г.</t>
  </si>
  <si>
    <t>и плановый период 2024 и 2025 годов</t>
  </si>
  <si>
    <t>1.1.6</t>
  </si>
  <si>
    <t>1.1.4</t>
  </si>
  <si>
    <t>1.1.5</t>
  </si>
  <si>
    <t>Переход на организацию питания</t>
  </si>
  <si>
    <t>015112102</t>
  </si>
  <si>
    <t xml:space="preserve">   из них: возврат в бюджет средств субсидии</t>
  </si>
  <si>
    <t>4010</t>
  </si>
  <si>
    <t>610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</si>
  <si>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</si>
  <si>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</si>
  <si>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</si>
  <si>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</si>
  <si>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</si>
  <si>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Сертификат:</t>
  </si>
  <si>
    <t>Серийный номер сертификата:714004DD3A741F3C12CD3C2C7698B5DD</t>
  </si>
  <si>
    <t>Субъект сертификата:Кузенкова Ольга Анатольевна</t>
  </si>
  <si>
    <t>Действителен с:16.03.2023 08:30</t>
  </si>
  <si>
    <t>Действителен по:08.06.2024 08:30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</si>
  <si>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</si>
  <si>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</si>
  <si>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</si>
  <si>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</si>
  <si>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"20" апреля 2023 г.</t>
  </si>
  <si>
    <t>от "20" апреля 2023г.</t>
  </si>
  <si>
    <t>20.04.2023</t>
  </si>
  <si>
    <t>20</t>
  </si>
  <si>
    <t>апреля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</si>
</sst>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medium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0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1" fillId="33" borderId="17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1" fillId="33" borderId="18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2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1" fillId="0" borderId="20" xfId="0" applyNumberFormat="1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left"/>
    </xf>
    <xf numFmtId="0" fontId="21" fillId="0" borderId="22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center" vertical="top"/>
    </xf>
    <xf numFmtId="0" fontId="21" fillId="0" borderId="23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right"/>
    </xf>
    <xf numFmtId="0" fontId="18" fillId="0" borderId="24" xfId="0" applyNumberFormat="1" applyFont="1" applyFill="1" applyBorder="1" applyAlignment="1">
      <alignment horizontal="left"/>
    </xf>
    <xf numFmtId="0" fontId="18" fillId="0" borderId="25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18" fillId="0" borderId="27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29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7" fillId="33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4" fontId="0" fillId="33" borderId="0" xfId="0" applyNumberForma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18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vertical="top"/>
    </xf>
    <xf numFmtId="49" fontId="19" fillId="0" borderId="11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0" fontId="18" fillId="0" borderId="27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 vertical="top"/>
    </xf>
    <xf numFmtId="49" fontId="18" fillId="0" borderId="32" xfId="0" applyNumberFormat="1" applyFont="1" applyFill="1" applyBorder="1" applyAlignment="1">
      <alignment horizontal="center" vertical="top"/>
    </xf>
    <xf numFmtId="0" fontId="18" fillId="0" borderId="30" xfId="0" applyNumberFormat="1" applyFont="1" applyFill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left" wrapText="1"/>
    </xf>
    <xf numFmtId="49" fontId="19" fillId="0" borderId="31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left" wrapText="1" indent="2"/>
    </xf>
    <xf numFmtId="49" fontId="18" fillId="0" borderId="31" xfId="0" applyNumberFormat="1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right" wrapText="1"/>
    </xf>
    <xf numFmtId="0" fontId="18" fillId="0" borderId="30" xfId="0" applyNumberFormat="1" applyFont="1" applyFill="1" applyBorder="1" applyAlignment="1">
      <alignment horizontal="left" wrapText="1" indent="2"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/>
    </xf>
    <xf numFmtId="0" fontId="22" fillId="33" borderId="32" xfId="0" applyNumberFormat="1" applyFont="1" applyFill="1" applyBorder="1" applyAlignment="1">
      <alignment horizontal="center" vertical="center"/>
    </xf>
    <xf numFmtId="0" fontId="22" fillId="33" borderId="38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0" fontId="27" fillId="33" borderId="0" xfId="0" applyNumberFormat="1" applyFont="1" applyFill="1" applyBorder="1" applyAlignment="1">
      <alignment horizontal="center" vertical="top" wrapText="1"/>
    </xf>
    <xf numFmtId="49" fontId="21" fillId="33" borderId="0" xfId="0" applyNumberFormat="1" applyFont="1" applyFill="1" applyBorder="1" applyAlignment="1">
      <alignment horizontal="center"/>
    </xf>
    <xf numFmtId="49" fontId="22" fillId="33" borderId="37" xfId="0" applyNumberFormat="1" applyFont="1" applyFill="1" applyBorder="1" applyAlignment="1">
      <alignment horizontal="left" wrapText="1"/>
    </xf>
    <xf numFmtId="0" fontId="19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wrapText="1"/>
    </xf>
    <xf numFmtId="49" fontId="22" fillId="33" borderId="37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left" wrapText="1" indent="1"/>
    </xf>
    <xf numFmtId="0" fontId="18" fillId="0" borderId="0" xfId="0" applyNumberFormat="1" applyFont="1" applyFill="1" applyBorder="1" applyAlignment="1">
      <alignment horizontal="left" indent="1"/>
    </xf>
    <xf numFmtId="0" fontId="21" fillId="0" borderId="0" xfId="0" applyNumberFormat="1" applyFont="1" applyFill="1" applyBorder="1" applyAlignment="1">
      <alignment horizontal="right"/>
    </xf>
    <xf numFmtId="49" fontId="21" fillId="0" borderId="37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18" fillId="0" borderId="39" xfId="0" applyNumberFormat="1" applyFont="1" applyFill="1" applyBorder="1" applyAlignment="1">
      <alignment horizontal="center" vertical="top"/>
    </xf>
    <xf numFmtId="0" fontId="18" fillId="0" borderId="36" xfId="0" applyNumberFormat="1" applyFont="1" applyFill="1" applyBorder="1" applyAlignment="1">
      <alignment horizontal="center" vertical="top"/>
    </xf>
    <xf numFmtId="0" fontId="18" fillId="0" borderId="40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center"/>
    </xf>
    <xf numFmtId="0" fontId="21" fillId="0" borderId="37" xfId="0" applyNumberFormat="1" applyFont="1" applyFill="1" applyBorder="1" applyAlignment="1">
      <alignment horizontal="center"/>
    </xf>
    <xf numFmtId="0" fontId="21" fillId="0" borderId="4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21" fillId="0" borderId="41" xfId="0" applyNumberFormat="1" applyFont="1" applyFill="1" applyBorder="1" applyAlignment="1">
      <alignment horizontal="center" wrapText="1"/>
    </xf>
    <xf numFmtId="0" fontId="21" fillId="0" borderId="37" xfId="0" applyNumberFormat="1" applyFont="1" applyFill="1" applyBorder="1" applyAlignment="1">
      <alignment horizontal="center" wrapText="1"/>
    </xf>
    <xf numFmtId="0" fontId="21" fillId="0" borderId="42" xfId="0" applyNumberFormat="1" applyFont="1" applyFill="1" applyBorder="1" applyAlignment="1">
      <alignment horizontal="center" wrapText="1"/>
    </xf>
    <xf numFmtId="0" fontId="25" fillId="0" borderId="37" xfId="0" applyNumberFormat="1" applyFont="1" applyFill="1" applyBorder="1" applyAlignment="1">
      <alignment horizontal="center" wrapText="1"/>
    </xf>
    <xf numFmtId="49" fontId="25" fillId="0" borderId="37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wrapText="1"/>
    </xf>
    <xf numFmtId="49" fontId="18" fillId="0" borderId="3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left" wrapText="1" indent="1"/>
    </xf>
    <xf numFmtId="0" fontId="18" fillId="0" borderId="30" xfId="0" applyNumberFormat="1" applyFont="1" applyFill="1" applyBorder="1" applyAlignment="1">
      <alignment horizontal="left" indent="1"/>
    </xf>
    <xf numFmtId="49" fontId="18" fillId="0" borderId="31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0" fontId="19" fillId="0" borderId="30" xfId="0" applyNumberFormat="1" applyFont="1" applyFill="1" applyBorder="1" applyAlignment="1">
      <alignment horizontal="left"/>
    </xf>
    <xf numFmtId="49" fontId="19" fillId="0" borderId="33" xfId="0" applyNumberFormat="1" applyFont="1" applyFill="1" applyBorder="1" applyAlignment="1">
      <alignment horizontal="center"/>
    </xf>
    <xf numFmtId="49" fontId="19" fillId="0" borderId="43" xfId="0" applyNumberFormat="1" applyFont="1" applyFill="1" applyBorder="1" applyAlignment="1">
      <alignment horizontal="center"/>
    </xf>
    <xf numFmtId="49" fontId="19" fillId="0" borderId="44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28" xfId="0" applyNumberFormat="1" applyFont="1" applyFill="1" applyBorder="1" applyAlignment="1">
      <alignment horizontal="center" vertical="top"/>
    </xf>
    <xf numFmtId="49" fontId="18" fillId="0" borderId="45" xfId="0" applyNumberFormat="1" applyFont="1" applyFill="1" applyBorder="1" applyAlignment="1">
      <alignment horizontal="center" vertical="top"/>
    </xf>
    <xf numFmtId="49" fontId="18" fillId="0" borderId="46" xfId="0" applyNumberFormat="1" applyFont="1" applyFill="1" applyBorder="1" applyAlignment="1">
      <alignment horizontal="center" vertical="top"/>
    </xf>
    <xf numFmtId="0" fontId="19" fillId="0" borderId="0" xfId="0" applyNumberFormat="1" applyFont="1" applyFill="1" applyBorder="1" applyAlignment="1">
      <alignment horizontal="center"/>
    </xf>
    <xf numFmtId="0" fontId="18" fillId="0" borderId="36" xfId="0" applyNumberFormat="1" applyFont="1" applyFill="1" applyBorder="1" applyAlignment="1">
      <alignment horizontal="center" vertical="center" wrapText="1"/>
    </xf>
    <xf numFmtId="0" fontId="18" fillId="0" borderId="47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48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18" fillId="0" borderId="47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12" fillId="33" borderId="36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27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47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48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49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30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4" fillId="33" borderId="3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36" xfId="0" applyNumberFormat="1" applyFont="1" applyFill="1" applyBorder="1" applyAlignment="1">
      <alignment horizontal="center" vertical="center" wrapText="1"/>
    </xf>
    <xf numFmtId="4" fontId="4" fillId="33" borderId="47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37" xfId="0" applyNumberFormat="1" applyFont="1" applyFill="1" applyBorder="1" applyAlignment="1">
      <alignment horizontal="center" vertical="center" wrapText="1"/>
    </xf>
    <xf numFmtId="4" fontId="4" fillId="33" borderId="49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36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30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27" xfId="0" applyNumberFormat="1" applyFont="1" applyFill="1" applyBorder="1" applyAlignment="1">
      <alignment horizontal="center" vertical="center" wrapText="1"/>
    </xf>
    <xf numFmtId="4" fontId="17" fillId="33" borderId="36" xfId="0" applyNumberFormat="1" applyFont="1" applyFill="1" applyBorder="1" applyAlignment="1">
      <alignment horizontal="center" vertical="center" wrapText="1"/>
    </xf>
    <xf numFmtId="4" fontId="17" fillId="33" borderId="47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37" xfId="0" applyNumberFormat="1" applyFont="1" applyFill="1" applyBorder="1" applyAlignment="1">
      <alignment horizontal="center" vertical="center" wrapText="1"/>
    </xf>
    <xf numFmtId="4" fontId="17" fillId="33" borderId="49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36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30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47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3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37" xfId="0" applyBorder="1" applyAlignment="1">
      <alignment wrapText="1"/>
    </xf>
    <xf numFmtId="0" fontId="0" fillId="0" borderId="49" xfId="0" applyBorder="1" applyAlignment="1">
      <alignment wrapText="1"/>
    </xf>
    <xf numFmtId="0" fontId="12" fillId="0" borderId="30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30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30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30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30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99"/>
  <sheetViews>
    <sheetView tabSelected="1" view="pageBreakPreview" zoomScale="115" zoomScaleNormal="115" zoomScaleSheetLayoutView="115" zoomScalePageLayoutView="0" workbookViewId="0" topLeftCell="A85">
      <selection activeCell="T94" sqref="T94"/>
    </sheetView>
  </sheetViews>
  <sheetFormatPr defaultColWidth="9.00390625" defaultRowHeight="12.75"/>
  <cols>
    <col min="1" max="1" width="60.75390625" style="40" customWidth="1"/>
    <col min="2" max="2" width="8.75390625" style="40" customWidth="1"/>
    <col min="3" max="3" width="11.75390625" style="40" customWidth="1"/>
    <col min="4" max="6" width="10.75390625" style="40" customWidth="1"/>
    <col min="7" max="11" width="0" style="40" hidden="1" customWidth="1"/>
    <col min="12" max="15" width="12.75390625" style="40" customWidth="1"/>
    <col min="16" max="16" width="11.75390625" style="40" hidden="1" customWidth="1"/>
    <col min="17" max="16384" width="9.125" style="40" customWidth="1"/>
  </cols>
  <sheetData>
    <row r="1" spans="1:15" ht="15.75" customHeight="1">
      <c r="A1" s="566" t="s">
        <v>529</v>
      </c>
      <c r="B1"/>
      <c r="C1"/>
      <c r="D1"/>
      <c r="E1"/>
      <c r="F1"/>
      <c r="G1"/>
      <c r="H1"/>
      <c r="I1"/>
      <c r="J1"/>
      <c r="K1"/>
      <c r="L1"/>
      <c r="M1" s="180" t="s">
        <v>104</v>
      </c>
      <c r="N1" s="180"/>
      <c r="O1" s="180"/>
    </row>
    <row r="2" spans="1:15" ht="15">
      <c r="A2" s="137" t="s">
        <v>530</v>
      </c>
      <c r="B2"/>
      <c r="C2"/>
      <c r="D2"/>
      <c r="E2"/>
      <c r="F2"/>
      <c r="G2"/>
      <c r="H2"/>
      <c r="I2"/>
      <c r="J2"/>
      <c r="K2"/>
      <c r="L2"/>
      <c r="M2" s="181" t="s">
        <v>461</v>
      </c>
      <c r="N2" s="181"/>
      <c r="O2" s="181"/>
    </row>
    <row r="3" spans="1:15" ht="15" customHeight="1">
      <c r="A3" s="137" t="s">
        <v>531</v>
      </c>
      <c r="B3"/>
      <c r="C3"/>
      <c r="D3"/>
      <c r="E3"/>
      <c r="F3"/>
      <c r="G3"/>
      <c r="H3"/>
      <c r="I3"/>
      <c r="J3"/>
      <c r="K3"/>
      <c r="L3"/>
      <c r="M3" s="186" t="s">
        <v>105</v>
      </c>
      <c r="N3" s="186"/>
      <c r="O3" s="186"/>
    </row>
    <row r="4" spans="1:15" ht="41.25" customHeight="1">
      <c r="A4" s="137" t="s">
        <v>532</v>
      </c>
      <c r="B4"/>
      <c r="C4"/>
      <c r="D4"/>
      <c r="E4"/>
      <c r="F4"/>
      <c r="G4"/>
      <c r="H4"/>
      <c r="I4"/>
      <c r="J4"/>
      <c r="K4"/>
      <c r="L4"/>
      <c r="M4" s="190" t="s">
        <v>513</v>
      </c>
      <c r="N4" s="190"/>
      <c r="O4" s="190"/>
    </row>
    <row r="5" spans="1:15" ht="12.75" customHeight="1">
      <c r="A5" s="137" t="s">
        <v>533</v>
      </c>
      <c r="B5"/>
      <c r="C5"/>
      <c r="D5"/>
      <c r="E5"/>
      <c r="F5"/>
      <c r="G5"/>
      <c r="H5"/>
      <c r="I5"/>
      <c r="J5"/>
      <c r="K5"/>
      <c r="L5"/>
      <c r="M5" s="186" t="s">
        <v>325</v>
      </c>
      <c r="N5" s="186"/>
      <c r="O5" s="186"/>
    </row>
    <row r="6" spans="13:15" ht="15" customHeight="1">
      <c r="M6" s="181" t="s">
        <v>512</v>
      </c>
      <c r="N6" s="181"/>
      <c r="O6" s="181"/>
    </row>
    <row r="7" spans="13:15" s="41" customFormat="1" ht="11.25" customHeight="1">
      <c r="M7" s="115" t="s">
        <v>326</v>
      </c>
      <c r="N7" s="186" t="s">
        <v>450</v>
      </c>
      <c r="O7" s="186"/>
    </row>
    <row r="8" spans="13:15" ht="15">
      <c r="M8" s="187" t="s">
        <v>538</v>
      </c>
      <c r="N8" s="187"/>
      <c r="O8" s="187"/>
    </row>
    <row r="10" spans="1:15" ht="15.75">
      <c r="A10" s="182" t="s">
        <v>514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42"/>
    </row>
    <row r="11" spans="1:15" ht="15.75">
      <c r="A11" s="182" t="s">
        <v>515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 t="s">
        <v>110</v>
      </c>
    </row>
    <row r="12" spans="1:15" ht="15.7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84"/>
    </row>
    <row r="13" spans="1:15" ht="12.75" customHeight="1">
      <c r="A13" s="43"/>
      <c r="B13" s="185" t="s">
        <v>539</v>
      </c>
      <c r="C13" s="185"/>
      <c r="D13" s="185"/>
      <c r="E13" s="185"/>
      <c r="F13" s="185"/>
      <c r="G13" s="185"/>
      <c r="H13" s="185"/>
      <c r="I13" s="43"/>
      <c r="J13" s="43"/>
      <c r="K13" s="43"/>
      <c r="L13" s="43"/>
      <c r="M13" s="43"/>
      <c r="N13" s="44" t="s">
        <v>111</v>
      </c>
      <c r="O13" s="45" t="s">
        <v>540</v>
      </c>
    </row>
    <row r="14" spans="1:15" ht="15.75">
      <c r="A14" s="46" t="s">
        <v>112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 t="s">
        <v>113</v>
      </c>
      <c r="O14" s="47" t="s">
        <v>327</v>
      </c>
    </row>
    <row r="15" spans="1:15" ht="37.5" customHeight="1">
      <c r="A15" s="46" t="s">
        <v>114</v>
      </c>
      <c r="B15" s="191" t="s">
        <v>328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43"/>
      <c r="N15" s="44" t="s">
        <v>115</v>
      </c>
      <c r="O15" s="47" t="s">
        <v>329</v>
      </c>
    </row>
    <row r="16" spans="1:15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 t="s">
        <v>113</v>
      </c>
      <c r="O16" s="47" t="s">
        <v>330</v>
      </c>
    </row>
    <row r="17" spans="1:15" ht="15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 t="s">
        <v>116</v>
      </c>
      <c r="O17" s="47" t="s">
        <v>331</v>
      </c>
    </row>
    <row r="18" spans="1:15" ht="35.25" customHeight="1">
      <c r="A18" s="46" t="s">
        <v>117</v>
      </c>
      <c r="B18" s="188" t="s">
        <v>332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43"/>
      <c r="N18" s="44" t="s">
        <v>118</v>
      </c>
      <c r="O18" s="47" t="s">
        <v>333</v>
      </c>
    </row>
    <row r="19" spans="1:15" ht="16.5" thickBot="1">
      <c r="A19" s="46" t="s">
        <v>119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 t="s">
        <v>120</v>
      </c>
      <c r="O19" s="48" t="s">
        <v>121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1:15" ht="12.75">
      <c r="A22" s="189" t="s">
        <v>122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4" spans="1:15" ht="12.75" customHeight="1">
      <c r="A24" s="177" t="s">
        <v>35</v>
      </c>
      <c r="B24" s="169" t="s">
        <v>123</v>
      </c>
      <c r="C24" s="169" t="s">
        <v>334</v>
      </c>
      <c r="D24" s="169" t="s">
        <v>335</v>
      </c>
      <c r="E24" s="169" t="s">
        <v>124</v>
      </c>
      <c r="F24" s="169" t="s">
        <v>125</v>
      </c>
      <c r="G24" s="169" t="s">
        <v>336</v>
      </c>
      <c r="H24" s="169" t="s">
        <v>337</v>
      </c>
      <c r="I24" s="169" t="s">
        <v>338</v>
      </c>
      <c r="J24" s="169" t="s">
        <v>339</v>
      </c>
      <c r="K24" s="169" t="s">
        <v>340</v>
      </c>
      <c r="L24" s="172" t="s">
        <v>126</v>
      </c>
      <c r="M24" s="173"/>
      <c r="N24" s="173"/>
      <c r="O24" s="174"/>
    </row>
    <row r="25" spans="1:15" ht="21.75" customHeight="1">
      <c r="A25" s="178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56" t="s">
        <v>341</v>
      </c>
      <c r="M25" s="156" t="s">
        <v>342</v>
      </c>
      <c r="N25" s="156" t="s">
        <v>343</v>
      </c>
      <c r="O25" s="175" t="s">
        <v>127</v>
      </c>
    </row>
    <row r="26" spans="1:15" ht="33.75" customHeight="1">
      <c r="A26" s="179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33" t="s">
        <v>128</v>
      </c>
      <c r="M26" s="33" t="s">
        <v>129</v>
      </c>
      <c r="N26" s="33" t="s">
        <v>130</v>
      </c>
      <c r="O26" s="176"/>
    </row>
    <row r="27" spans="1:15" ht="13.5" thickBot="1">
      <c r="A27" s="155" t="s">
        <v>7</v>
      </c>
      <c r="B27" s="157" t="s">
        <v>8</v>
      </c>
      <c r="C27" s="157" t="s">
        <v>9</v>
      </c>
      <c r="D27" s="157" t="s">
        <v>10</v>
      </c>
      <c r="E27" s="157" t="s">
        <v>11</v>
      </c>
      <c r="F27" s="157" t="s">
        <v>14</v>
      </c>
      <c r="G27" s="157" t="s">
        <v>14</v>
      </c>
      <c r="H27" s="157" t="s">
        <v>14</v>
      </c>
      <c r="I27" s="157" t="s">
        <v>14</v>
      </c>
      <c r="J27" s="157" t="s">
        <v>14</v>
      </c>
      <c r="K27" s="157" t="s">
        <v>14</v>
      </c>
      <c r="L27" s="157" t="s">
        <v>70</v>
      </c>
      <c r="M27" s="157" t="s">
        <v>71</v>
      </c>
      <c r="N27" s="157" t="s">
        <v>131</v>
      </c>
      <c r="O27" s="158" t="s">
        <v>132</v>
      </c>
    </row>
    <row r="28" spans="1:15" ht="12.75">
      <c r="A28" s="159" t="s">
        <v>344</v>
      </c>
      <c r="B28" s="160" t="s">
        <v>133</v>
      </c>
      <c r="C28" s="34" t="s">
        <v>134</v>
      </c>
      <c r="D28" s="34" t="s">
        <v>134</v>
      </c>
      <c r="E28" s="34" t="s">
        <v>134</v>
      </c>
      <c r="F28" s="34" t="s">
        <v>134</v>
      </c>
      <c r="G28" s="34" t="s">
        <v>134</v>
      </c>
      <c r="H28" s="34" t="s">
        <v>134</v>
      </c>
      <c r="I28" s="34" t="s">
        <v>134</v>
      </c>
      <c r="J28" s="34" t="s">
        <v>134</v>
      </c>
      <c r="K28" s="34" t="s">
        <v>134</v>
      </c>
      <c r="L28" s="35">
        <v>2848863.9</v>
      </c>
      <c r="M28" s="35"/>
      <c r="N28" s="35"/>
      <c r="O28" s="36"/>
    </row>
    <row r="29" spans="1:15" ht="12.75">
      <c r="A29" s="159" t="s">
        <v>345</v>
      </c>
      <c r="B29" s="154" t="s">
        <v>135</v>
      </c>
      <c r="C29" s="37" t="s">
        <v>134</v>
      </c>
      <c r="D29" s="37" t="s">
        <v>134</v>
      </c>
      <c r="E29" s="37" t="s">
        <v>134</v>
      </c>
      <c r="F29" s="37" t="s">
        <v>134</v>
      </c>
      <c r="G29" s="37" t="s">
        <v>134</v>
      </c>
      <c r="H29" s="37" t="s">
        <v>134</v>
      </c>
      <c r="I29" s="37" t="s">
        <v>134</v>
      </c>
      <c r="J29" s="37" t="s">
        <v>134</v>
      </c>
      <c r="K29" s="37" t="s">
        <v>134</v>
      </c>
      <c r="L29" s="38"/>
      <c r="M29" s="38"/>
      <c r="N29" s="38"/>
      <c r="O29" s="39"/>
    </row>
    <row r="30" spans="1:15" ht="33.75">
      <c r="A30" s="161" t="s">
        <v>136</v>
      </c>
      <c r="B30" s="162" t="s">
        <v>137</v>
      </c>
      <c r="C30" s="163" t="s">
        <v>346</v>
      </c>
      <c r="D30" s="164" t="s">
        <v>346</v>
      </c>
      <c r="E30" s="164" t="s">
        <v>347</v>
      </c>
      <c r="F30" s="164" t="s">
        <v>348</v>
      </c>
      <c r="G30" s="164" t="s">
        <v>349</v>
      </c>
      <c r="H30" s="164" t="s">
        <v>346</v>
      </c>
      <c r="I30" s="164" t="s">
        <v>346</v>
      </c>
      <c r="J30" s="164" t="s">
        <v>350</v>
      </c>
      <c r="K30" s="164" t="s">
        <v>351</v>
      </c>
      <c r="L30" s="38">
        <v>165908647.08</v>
      </c>
      <c r="M30" s="38">
        <v>164708647.08</v>
      </c>
      <c r="N30" s="38">
        <v>164708647.08</v>
      </c>
      <c r="O30" s="39"/>
    </row>
    <row r="31" spans="1:15" ht="33.75">
      <c r="A31" s="165" t="s">
        <v>352</v>
      </c>
      <c r="B31" s="166" t="s">
        <v>138</v>
      </c>
      <c r="C31" s="164" t="s">
        <v>139</v>
      </c>
      <c r="D31" s="164" t="s">
        <v>346</v>
      </c>
      <c r="E31" s="164" t="s">
        <v>347</v>
      </c>
      <c r="F31" s="164" t="s">
        <v>348</v>
      </c>
      <c r="G31" s="164" t="s">
        <v>349</v>
      </c>
      <c r="H31" s="164" t="s">
        <v>346</v>
      </c>
      <c r="I31" s="164" t="s">
        <v>139</v>
      </c>
      <c r="J31" s="164" t="s">
        <v>350</v>
      </c>
      <c r="K31" s="164" t="s">
        <v>351</v>
      </c>
      <c r="L31" s="167">
        <v>181547.08</v>
      </c>
      <c r="M31" s="167">
        <v>181547.08</v>
      </c>
      <c r="N31" s="167">
        <v>181547.08</v>
      </c>
      <c r="O31" s="39"/>
    </row>
    <row r="32" spans="1:15" ht="33.75">
      <c r="A32" s="165" t="s">
        <v>353</v>
      </c>
      <c r="B32" s="166" t="s">
        <v>140</v>
      </c>
      <c r="C32" s="164" t="s">
        <v>139</v>
      </c>
      <c r="D32" s="164" t="s">
        <v>354</v>
      </c>
      <c r="E32" s="164" t="s">
        <v>347</v>
      </c>
      <c r="F32" s="164" t="s">
        <v>355</v>
      </c>
      <c r="G32" s="164" t="s">
        <v>8</v>
      </c>
      <c r="H32" s="164" t="s">
        <v>354</v>
      </c>
      <c r="I32" s="164" t="s">
        <v>139</v>
      </c>
      <c r="J32" s="164" t="s">
        <v>350</v>
      </c>
      <c r="K32" s="164" t="s">
        <v>351</v>
      </c>
      <c r="L32" s="167">
        <v>181547.08</v>
      </c>
      <c r="M32" s="167">
        <v>181547.08</v>
      </c>
      <c r="N32" s="167">
        <v>181547.08</v>
      </c>
      <c r="O32" s="39"/>
    </row>
    <row r="33" spans="1:15" ht="33.75">
      <c r="A33" s="165" t="s">
        <v>356</v>
      </c>
      <c r="B33" s="166" t="s">
        <v>141</v>
      </c>
      <c r="C33" s="164" t="s">
        <v>142</v>
      </c>
      <c r="D33" s="164" t="s">
        <v>346</v>
      </c>
      <c r="E33" s="164" t="s">
        <v>347</v>
      </c>
      <c r="F33" s="164" t="s">
        <v>348</v>
      </c>
      <c r="G33" s="164" t="s">
        <v>349</v>
      </c>
      <c r="H33" s="164" t="s">
        <v>346</v>
      </c>
      <c r="I33" s="164" t="s">
        <v>142</v>
      </c>
      <c r="J33" s="164" t="s">
        <v>350</v>
      </c>
      <c r="K33" s="164" t="s">
        <v>351</v>
      </c>
      <c r="L33" s="167">
        <v>158747100</v>
      </c>
      <c r="M33" s="167">
        <v>159747100</v>
      </c>
      <c r="N33" s="167">
        <v>159747100</v>
      </c>
      <c r="O33" s="39"/>
    </row>
    <row r="34" spans="1:15" ht="33.75">
      <c r="A34" s="165" t="s">
        <v>364</v>
      </c>
      <c r="B34" s="166"/>
      <c r="C34" s="164" t="s">
        <v>142</v>
      </c>
      <c r="D34" s="164" t="s">
        <v>158</v>
      </c>
      <c r="E34" s="164" t="s">
        <v>347</v>
      </c>
      <c r="F34" s="164" t="s">
        <v>365</v>
      </c>
      <c r="G34" s="164" t="s">
        <v>8</v>
      </c>
      <c r="H34" s="164" t="s">
        <v>158</v>
      </c>
      <c r="I34" s="164" t="s">
        <v>142</v>
      </c>
      <c r="J34" s="164" t="s">
        <v>350</v>
      </c>
      <c r="K34" s="164" t="s">
        <v>351</v>
      </c>
      <c r="L34" s="167">
        <v>13000000</v>
      </c>
      <c r="M34" s="167">
        <v>14000000</v>
      </c>
      <c r="N34" s="167">
        <v>14000000</v>
      </c>
      <c r="O34" s="39"/>
    </row>
    <row r="35" spans="1:15" ht="33.75">
      <c r="A35" s="165" t="s">
        <v>366</v>
      </c>
      <c r="B35" s="166"/>
      <c r="C35" s="164" t="s">
        <v>142</v>
      </c>
      <c r="D35" s="164" t="s">
        <v>159</v>
      </c>
      <c r="E35" s="164" t="s">
        <v>347</v>
      </c>
      <c r="F35" s="164" t="s">
        <v>367</v>
      </c>
      <c r="G35" s="164" t="s">
        <v>8</v>
      </c>
      <c r="H35" s="164" t="s">
        <v>159</v>
      </c>
      <c r="I35" s="164" t="s">
        <v>142</v>
      </c>
      <c r="J35" s="164" t="s">
        <v>350</v>
      </c>
      <c r="K35" s="164" t="s">
        <v>351</v>
      </c>
      <c r="L35" s="167">
        <v>260000</v>
      </c>
      <c r="M35" s="167">
        <v>260000</v>
      </c>
      <c r="N35" s="167">
        <v>260000</v>
      </c>
      <c r="O35" s="39"/>
    </row>
    <row r="36" spans="1:15" ht="33.75">
      <c r="A36" s="165" t="s">
        <v>357</v>
      </c>
      <c r="B36" s="166" t="s">
        <v>143</v>
      </c>
      <c r="C36" s="164" t="s">
        <v>142</v>
      </c>
      <c r="D36" s="164" t="s">
        <v>158</v>
      </c>
      <c r="E36" s="164" t="s">
        <v>347</v>
      </c>
      <c r="F36" s="164" t="s">
        <v>348</v>
      </c>
      <c r="G36" s="164" t="s">
        <v>10</v>
      </c>
      <c r="H36" s="164" t="s">
        <v>158</v>
      </c>
      <c r="I36" s="164" t="s">
        <v>142</v>
      </c>
      <c r="J36" s="164" t="s">
        <v>350</v>
      </c>
      <c r="K36" s="164" t="s">
        <v>351</v>
      </c>
      <c r="L36" s="167">
        <v>145487100</v>
      </c>
      <c r="M36" s="167">
        <v>145487100</v>
      </c>
      <c r="N36" s="167">
        <v>145487100</v>
      </c>
      <c r="O36" s="39"/>
    </row>
    <row r="37" spans="1:15" ht="33.75">
      <c r="A37" s="165" t="s">
        <v>358</v>
      </c>
      <c r="B37" s="166" t="s">
        <v>143</v>
      </c>
      <c r="C37" s="164" t="s">
        <v>142</v>
      </c>
      <c r="D37" s="164" t="s">
        <v>158</v>
      </c>
      <c r="E37" s="164" t="s">
        <v>359</v>
      </c>
      <c r="F37" s="164" t="s">
        <v>360</v>
      </c>
      <c r="G37" s="164" t="s">
        <v>10</v>
      </c>
      <c r="H37" s="164" t="s">
        <v>158</v>
      </c>
      <c r="I37" s="164" t="s">
        <v>142</v>
      </c>
      <c r="J37" s="164" t="s">
        <v>350</v>
      </c>
      <c r="K37" s="164" t="s">
        <v>351</v>
      </c>
      <c r="L37" s="167">
        <v>39378100</v>
      </c>
      <c r="M37" s="167">
        <v>39378100</v>
      </c>
      <c r="N37" s="167">
        <v>39378100</v>
      </c>
      <c r="O37" s="39"/>
    </row>
    <row r="38" spans="1:15" ht="33.75">
      <c r="A38" s="165" t="s">
        <v>358</v>
      </c>
      <c r="B38" s="166" t="s">
        <v>143</v>
      </c>
      <c r="C38" s="164" t="s">
        <v>142</v>
      </c>
      <c r="D38" s="164" t="s">
        <v>158</v>
      </c>
      <c r="E38" s="164" t="s">
        <v>361</v>
      </c>
      <c r="F38" s="164" t="s">
        <v>362</v>
      </c>
      <c r="G38" s="164" t="s">
        <v>10</v>
      </c>
      <c r="H38" s="164" t="s">
        <v>158</v>
      </c>
      <c r="I38" s="164" t="s">
        <v>142</v>
      </c>
      <c r="J38" s="164" t="s">
        <v>350</v>
      </c>
      <c r="K38" s="164" t="s">
        <v>351</v>
      </c>
      <c r="L38" s="167">
        <v>77019000</v>
      </c>
      <c r="M38" s="167">
        <v>77019000</v>
      </c>
      <c r="N38" s="167">
        <v>77019000</v>
      </c>
      <c r="O38" s="39"/>
    </row>
    <row r="39" spans="1:15" ht="33.75">
      <c r="A39" s="165" t="s">
        <v>358</v>
      </c>
      <c r="B39" s="166" t="s">
        <v>143</v>
      </c>
      <c r="C39" s="164" t="s">
        <v>142</v>
      </c>
      <c r="D39" s="164" t="s">
        <v>158</v>
      </c>
      <c r="E39" s="164" t="s">
        <v>363</v>
      </c>
      <c r="F39" s="164" t="s">
        <v>362</v>
      </c>
      <c r="G39" s="164" t="s">
        <v>10</v>
      </c>
      <c r="H39" s="164" t="s">
        <v>158</v>
      </c>
      <c r="I39" s="164" t="s">
        <v>142</v>
      </c>
      <c r="J39" s="164" t="s">
        <v>350</v>
      </c>
      <c r="K39" s="164" t="s">
        <v>351</v>
      </c>
      <c r="L39" s="167">
        <v>29090000</v>
      </c>
      <c r="M39" s="167">
        <v>29090000</v>
      </c>
      <c r="N39" s="167">
        <v>29090000</v>
      </c>
      <c r="O39" s="39"/>
    </row>
    <row r="40" spans="1:15" ht="33.75">
      <c r="A40" s="165" t="s">
        <v>368</v>
      </c>
      <c r="B40" s="166" t="s">
        <v>144</v>
      </c>
      <c r="C40" s="164" t="s">
        <v>145</v>
      </c>
      <c r="D40" s="164" t="s">
        <v>346</v>
      </c>
      <c r="E40" s="164" t="s">
        <v>347</v>
      </c>
      <c r="F40" s="164" t="s">
        <v>348</v>
      </c>
      <c r="G40" s="164" t="s">
        <v>349</v>
      </c>
      <c r="H40" s="164" t="s">
        <v>346</v>
      </c>
      <c r="I40" s="164" t="s">
        <v>145</v>
      </c>
      <c r="J40" s="164" t="s">
        <v>350</v>
      </c>
      <c r="K40" s="164" t="s">
        <v>351</v>
      </c>
      <c r="L40" s="167">
        <v>6980000</v>
      </c>
      <c r="M40" s="167">
        <v>4780000</v>
      </c>
      <c r="N40" s="167">
        <v>4780000</v>
      </c>
      <c r="O40" s="39"/>
    </row>
    <row r="41" spans="1:15" ht="33.75">
      <c r="A41" s="165" t="s">
        <v>369</v>
      </c>
      <c r="B41" s="166" t="s">
        <v>146</v>
      </c>
      <c r="C41" s="164" t="s">
        <v>145</v>
      </c>
      <c r="D41" s="164" t="s">
        <v>370</v>
      </c>
      <c r="E41" s="164" t="s">
        <v>347</v>
      </c>
      <c r="F41" s="164" t="s">
        <v>348</v>
      </c>
      <c r="G41" s="164" t="s">
        <v>11</v>
      </c>
      <c r="H41" s="164" t="s">
        <v>370</v>
      </c>
      <c r="I41" s="164" t="s">
        <v>145</v>
      </c>
      <c r="J41" s="164" t="s">
        <v>350</v>
      </c>
      <c r="K41" s="164" t="s">
        <v>351</v>
      </c>
      <c r="L41" s="167">
        <v>6980000</v>
      </c>
      <c r="M41" s="167">
        <v>4780000</v>
      </c>
      <c r="N41" s="167">
        <v>4780000</v>
      </c>
      <c r="O41" s="39"/>
    </row>
    <row r="42" spans="1:15" ht="22.5">
      <c r="A42" s="165" t="s">
        <v>371</v>
      </c>
      <c r="B42" s="166" t="s">
        <v>146</v>
      </c>
      <c r="C42" s="164" t="s">
        <v>145</v>
      </c>
      <c r="D42" s="164" t="s">
        <v>370</v>
      </c>
      <c r="E42" s="164" t="s">
        <v>520</v>
      </c>
      <c r="F42" s="164" t="s">
        <v>348</v>
      </c>
      <c r="G42" s="164" t="s">
        <v>11</v>
      </c>
      <c r="H42" s="164" t="s">
        <v>370</v>
      </c>
      <c r="I42" s="164" t="s">
        <v>145</v>
      </c>
      <c r="J42" s="164" t="s">
        <v>350</v>
      </c>
      <c r="K42" s="164" t="s">
        <v>351</v>
      </c>
      <c r="L42" s="167">
        <v>2200000</v>
      </c>
      <c r="M42" s="167"/>
      <c r="N42" s="167"/>
      <c r="O42" s="39"/>
    </row>
    <row r="43" spans="1:15" ht="22.5">
      <c r="A43" s="165" t="s">
        <v>371</v>
      </c>
      <c r="B43" s="166" t="s">
        <v>146</v>
      </c>
      <c r="C43" s="164" t="s">
        <v>145</v>
      </c>
      <c r="D43" s="164" t="s">
        <v>370</v>
      </c>
      <c r="E43" s="164" t="s">
        <v>372</v>
      </c>
      <c r="F43" s="164" t="s">
        <v>348</v>
      </c>
      <c r="G43" s="164" t="s">
        <v>11</v>
      </c>
      <c r="H43" s="164" t="s">
        <v>370</v>
      </c>
      <c r="I43" s="164" t="s">
        <v>145</v>
      </c>
      <c r="J43" s="164" t="s">
        <v>350</v>
      </c>
      <c r="K43" s="164" t="s">
        <v>351</v>
      </c>
      <c r="L43" s="167">
        <v>3390000</v>
      </c>
      <c r="M43" s="167">
        <v>3390000</v>
      </c>
      <c r="N43" s="167">
        <v>3390000</v>
      </c>
      <c r="O43" s="39"/>
    </row>
    <row r="44" spans="1:15" ht="22.5">
      <c r="A44" s="165" t="s">
        <v>371</v>
      </c>
      <c r="B44" s="166" t="s">
        <v>146</v>
      </c>
      <c r="C44" s="164" t="s">
        <v>145</v>
      </c>
      <c r="D44" s="164" t="s">
        <v>370</v>
      </c>
      <c r="E44" s="164" t="s">
        <v>373</v>
      </c>
      <c r="F44" s="164" t="s">
        <v>348</v>
      </c>
      <c r="G44" s="164" t="s">
        <v>11</v>
      </c>
      <c r="H44" s="164" t="s">
        <v>370</v>
      </c>
      <c r="I44" s="164" t="s">
        <v>145</v>
      </c>
      <c r="J44" s="164" t="s">
        <v>350</v>
      </c>
      <c r="K44" s="164" t="s">
        <v>351</v>
      </c>
      <c r="L44" s="167">
        <v>1390000</v>
      </c>
      <c r="M44" s="167">
        <v>1390000</v>
      </c>
      <c r="N44" s="167">
        <v>1390000</v>
      </c>
      <c r="O44" s="39"/>
    </row>
    <row r="45" spans="1:15" ht="33.75">
      <c r="A45" s="161" t="s">
        <v>374</v>
      </c>
      <c r="B45" s="162" t="s">
        <v>148</v>
      </c>
      <c r="C45" s="163" t="s">
        <v>149</v>
      </c>
      <c r="D45" s="164" t="s">
        <v>346</v>
      </c>
      <c r="E45" s="164" t="s">
        <v>347</v>
      </c>
      <c r="F45" s="164" t="s">
        <v>348</v>
      </c>
      <c r="G45" s="164" t="s">
        <v>349</v>
      </c>
      <c r="H45" s="164" t="s">
        <v>346</v>
      </c>
      <c r="I45" s="164" t="s">
        <v>149</v>
      </c>
      <c r="J45" s="164" t="s">
        <v>350</v>
      </c>
      <c r="K45" s="164" t="s">
        <v>351</v>
      </c>
      <c r="L45" s="38"/>
      <c r="M45" s="38"/>
      <c r="N45" s="38"/>
      <c r="O45" s="39"/>
    </row>
    <row r="46" spans="1:15" ht="22.5">
      <c r="A46" s="161" t="s">
        <v>374</v>
      </c>
      <c r="B46" s="162" t="s">
        <v>148</v>
      </c>
      <c r="C46" s="163" t="s">
        <v>149</v>
      </c>
      <c r="D46" s="164" t="s">
        <v>149</v>
      </c>
      <c r="E46" s="164" t="s">
        <v>375</v>
      </c>
      <c r="F46" s="164" t="s">
        <v>360</v>
      </c>
      <c r="G46" s="164" t="s">
        <v>10</v>
      </c>
      <c r="H46" s="164" t="s">
        <v>149</v>
      </c>
      <c r="I46" s="164" t="s">
        <v>149</v>
      </c>
      <c r="J46" s="164" t="s">
        <v>350</v>
      </c>
      <c r="K46" s="164" t="s">
        <v>351</v>
      </c>
      <c r="L46" s="38"/>
      <c r="M46" s="38"/>
      <c r="N46" s="38"/>
      <c r="O46" s="39"/>
    </row>
    <row r="47" spans="1:15" ht="22.5">
      <c r="A47" s="161" t="s">
        <v>374</v>
      </c>
      <c r="B47" s="162" t="s">
        <v>148</v>
      </c>
      <c r="C47" s="163" t="s">
        <v>149</v>
      </c>
      <c r="D47" s="164" t="s">
        <v>149</v>
      </c>
      <c r="E47" s="164" t="s">
        <v>359</v>
      </c>
      <c r="F47" s="164" t="s">
        <v>360</v>
      </c>
      <c r="G47" s="164" t="s">
        <v>10</v>
      </c>
      <c r="H47" s="164" t="s">
        <v>149</v>
      </c>
      <c r="I47" s="164" t="s">
        <v>149</v>
      </c>
      <c r="J47" s="164" t="s">
        <v>350</v>
      </c>
      <c r="K47" s="164" t="s">
        <v>351</v>
      </c>
      <c r="L47" s="38">
        <v>83097.06</v>
      </c>
      <c r="M47" s="38"/>
      <c r="N47" s="38"/>
      <c r="O47" s="39"/>
    </row>
    <row r="48" spans="1:15" ht="33.75">
      <c r="A48" s="161" t="s">
        <v>376</v>
      </c>
      <c r="B48" s="162" t="s">
        <v>176</v>
      </c>
      <c r="C48" s="163" t="s">
        <v>346</v>
      </c>
      <c r="D48" s="164" t="s">
        <v>346</v>
      </c>
      <c r="E48" s="164" t="s">
        <v>347</v>
      </c>
      <c r="F48" s="164" t="s">
        <v>348</v>
      </c>
      <c r="G48" s="164" t="s">
        <v>349</v>
      </c>
      <c r="H48" s="164" t="s">
        <v>346</v>
      </c>
      <c r="I48" s="164" t="s">
        <v>346</v>
      </c>
      <c r="J48" s="164" t="s">
        <v>350</v>
      </c>
      <c r="K48" s="164" t="s">
        <v>351</v>
      </c>
      <c r="L48" s="38"/>
      <c r="M48" s="38"/>
      <c r="N48" s="38"/>
      <c r="O48" s="39"/>
    </row>
    <row r="49" spans="1:15" ht="33.75">
      <c r="A49" s="161" t="s">
        <v>150</v>
      </c>
      <c r="B49" s="162" t="s">
        <v>151</v>
      </c>
      <c r="C49" s="163" t="s">
        <v>346</v>
      </c>
      <c r="D49" s="164" t="s">
        <v>346</v>
      </c>
      <c r="E49" s="164" t="s">
        <v>347</v>
      </c>
      <c r="F49" s="164" t="s">
        <v>348</v>
      </c>
      <c r="G49" s="164" t="s">
        <v>349</v>
      </c>
      <c r="H49" s="164" t="s">
        <v>346</v>
      </c>
      <c r="I49" s="164" t="s">
        <v>346</v>
      </c>
      <c r="J49" s="164" t="s">
        <v>350</v>
      </c>
      <c r="K49" s="164" t="s">
        <v>351</v>
      </c>
      <c r="L49" s="38">
        <v>168721201.56</v>
      </c>
      <c r="M49" s="38">
        <v>164672337.66</v>
      </c>
      <c r="N49" s="38">
        <v>164672337.66</v>
      </c>
      <c r="O49" s="39"/>
    </row>
    <row r="50" spans="1:15" ht="33.75">
      <c r="A50" s="165" t="s">
        <v>377</v>
      </c>
      <c r="B50" s="166" t="s">
        <v>152</v>
      </c>
      <c r="C50" s="164" t="s">
        <v>346</v>
      </c>
      <c r="D50" s="164" t="s">
        <v>346</v>
      </c>
      <c r="E50" s="164" t="s">
        <v>347</v>
      </c>
      <c r="F50" s="164" t="s">
        <v>348</v>
      </c>
      <c r="G50" s="164" t="s">
        <v>349</v>
      </c>
      <c r="H50" s="164" t="s">
        <v>346</v>
      </c>
      <c r="I50" s="164" t="s">
        <v>346</v>
      </c>
      <c r="J50" s="164" t="s">
        <v>350</v>
      </c>
      <c r="K50" s="164" t="s">
        <v>351</v>
      </c>
      <c r="L50" s="167">
        <v>111184100</v>
      </c>
      <c r="M50" s="167">
        <v>111184100</v>
      </c>
      <c r="N50" s="167">
        <v>111184100</v>
      </c>
      <c r="O50" s="39"/>
    </row>
    <row r="51" spans="1:15" ht="33.75">
      <c r="A51" s="165" t="s">
        <v>378</v>
      </c>
      <c r="B51" s="166" t="s">
        <v>153</v>
      </c>
      <c r="C51" s="164" t="s">
        <v>154</v>
      </c>
      <c r="D51" s="164" t="s">
        <v>346</v>
      </c>
      <c r="E51" s="164" t="s">
        <v>347</v>
      </c>
      <c r="F51" s="164" t="s">
        <v>348</v>
      </c>
      <c r="G51" s="164" t="s">
        <v>349</v>
      </c>
      <c r="H51" s="164" t="s">
        <v>346</v>
      </c>
      <c r="I51" s="164" t="s">
        <v>346</v>
      </c>
      <c r="J51" s="164" t="s">
        <v>350</v>
      </c>
      <c r="K51" s="164" t="s">
        <v>351</v>
      </c>
      <c r="L51" s="167">
        <v>85631682</v>
      </c>
      <c r="M51" s="167">
        <v>85631682</v>
      </c>
      <c r="N51" s="167">
        <v>85631682</v>
      </c>
      <c r="O51" s="39"/>
    </row>
    <row r="52" spans="1:15" ht="22.5">
      <c r="A52" s="165" t="s">
        <v>379</v>
      </c>
      <c r="B52" s="166" t="s">
        <v>153</v>
      </c>
      <c r="C52" s="164" t="s">
        <v>154</v>
      </c>
      <c r="D52" s="164" t="s">
        <v>380</v>
      </c>
      <c r="E52" s="164" t="s">
        <v>359</v>
      </c>
      <c r="F52" s="164" t="s">
        <v>381</v>
      </c>
      <c r="G52" s="164" t="s">
        <v>10</v>
      </c>
      <c r="H52" s="164" t="s">
        <v>380</v>
      </c>
      <c r="I52" s="164" t="s">
        <v>346</v>
      </c>
      <c r="J52" s="164" t="s">
        <v>350</v>
      </c>
      <c r="K52" s="164" t="s">
        <v>351</v>
      </c>
      <c r="L52" s="167">
        <v>4374144</v>
      </c>
      <c r="M52" s="167">
        <v>4374144</v>
      </c>
      <c r="N52" s="167">
        <v>4374144</v>
      </c>
      <c r="O52" s="39"/>
    </row>
    <row r="53" spans="1:15" ht="22.5">
      <c r="A53" s="165" t="s">
        <v>383</v>
      </c>
      <c r="B53" s="166" t="s">
        <v>153</v>
      </c>
      <c r="C53" s="164" t="s">
        <v>154</v>
      </c>
      <c r="D53" s="164" t="s">
        <v>384</v>
      </c>
      <c r="E53" s="164" t="s">
        <v>359</v>
      </c>
      <c r="F53" s="164" t="s">
        <v>385</v>
      </c>
      <c r="G53" s="164" t="s">
        <v>10</v>
      </c>
      <c r="H53" s="164" t="s">
        <v>384</v>
      </c>
      <c r="I53" s="164" t="s">
        <v>346</v>
      </c>
      <c r="J53" s="164" t="s">
        <v>350</v>
      </c>
      <c r="K53" s="164" t="s">
        <v>351</v>
      </c>
      <c r="L53" s="167">
        <v>50000</v>
      </c>
      <c r="M53" s="167">
        <v>50000</v>
      </c>
      <c r="N53" s="167">
        <v>50000</v>
      </c>
      <c r="O53" s="39"/>
    </row>
    <row r="54" spans="1:15" ht="22.5">
      <c r="A54" s="165" t="s">
        <v>379</v>
      </c>
      <c r="B54" s="166" t="s">
        <v>153</v>
      </c>
      <c r="C54" s="164" t="s">
        <v>154</v>
      </c>
      <c r="D54" s="164" t="s">
        <v>380</v>
      </c>
      <c r="E54" s="164" t="s">
        <v>361</v>
      </c>
      <c r="F54" s="164" t="s">
        <v>382</v>
      </c>
      <c r="G54" s="164" t="s">
        <v>10</v>
      </c>
      <c r="H54" s="164" t="s">
        <v>380</v>
      </c>
      <c r="I54" s="164" t="s">
        <v>346</v>
      </c>
      <c r="J54" s="164" t="s">
        <v>350</v>
      </c>
      <c r="K54" s="164" t="s">
        <v>351</v>
      </c>
      <c r="L54" s="167">
        <v>58347840</v>
      </c>
      <c r="M54" s="167">
        <v>58347840</v>
      </c>
      <c r="N54" s="167">
        <v>58347840</v>
      </c>
      <c r="O54" s="39"/>
    </row>
    <row r="55" spans="1:15" ht="22.5">
      <c r="A55" s="165" t="s">
        <v>379</v>
      </c>
      <c r="B55" s="166" t="s">
        <v>153</v>
      </c>
      <c r="C55" s="164" t="s">
        <v>154</v>
      </c>
      <c r="D55" s="164" t="s">
        <v>380</v>
      </c>
      <c r="E55" s="164" t="s">
        <v>363</v>
      </c>
      <c r="F55" s="164" t="s">
        <v>382</v>
      </c>
      <c r="G55" s="164" t="s">
        <v>10</v>
      </c>
      <c r="H55" s="164" t="s">
        <v>380</v>
      </c>
      <c r="I55" s="164" t="s">
        <v>346</v>
      </c>
      <c r="J55" s="164" t="s">
        <v>350</v>
      </c>
      <c r="K55" s="164" t="s">
        <v>351</v>
      </c>
      <c r="L55" s="167">
        <v>22209696</v>
      </c>
      <c r="M55" s="167">
        <v>22209696</v>
      </c>
      <c r="N55" s="167">
        <v>22209696</v>
      </c>
      <c r="O55" s="39"/>
    </row>
    <row r="56" spans="1:15" ht="22.5">
      <c r="A56" s="165" t="s">
        <v>383</v>
      </c>
      <c r="B56" s="166" t="s">
        <v>153</v>
      </c>
      <c r="C56" s="164" t="s">
        <v>154</v>
      </c>
      <c r="D56" s="164" t="s">
        <v>384</v>
      </c>
      <c r="E56" s="164" t="s">
        <v>361</v>
      </c>
      <c r="F56" s="164" t="s">
        <v>386</v>
      </c>
      <c r="G56" s="164" t="s">
        <v>10</v>
      </c>
      <c r="H56" s="164" t="s">
        <v>384</v>
      </c>
      <c r="I56" s="164" t="s">
        <v>346</v>
      </c>
      <c r="J56" s="164" t="s">
        <v>350</v>
      </c>
      <c r="K56" s="164" t="s">
        <v>351</v>
      </c>
      <c r="L56" s="167">
        <v>450000</v>
      </c>
      <c r="M56" s="167">
        <v>450000</v>
      </c>
      <c r="N56" s="167">
        <v>450000</v>
      </c>
      <c r="O56" s="39"/>
    </row>
    <row r="57" spans="1:15" ht="22.5">
      <c r="A57" s="165" t="s">
        <v>383</v>
      </c>
      <c r="B57" s="166" t="s">
        <v>153</v>
      </c>
      <c r="C57" s="164" t="s">
        <v>154</v>
      </c>
      <c r="D57" s="164" t="s">
        <v>384</v>
      </c>
      <c r="E57" s="164" t="s">
        <v>363</v>
      </c>
      <c r="F57" s="164" t="s">
        <v>386</v>
      </c>
      <c r="G57" s="164" t="s">
        <v>10</v>
      </c>
      <c r="H57" s="164" t="s">
        <v>384</v>
      </c>
      <c r="I57" s="164" t="s">
        <v>346</v>
      </c>
      <c r="J57" s="164" t="s">
        <v>350</v>
      </c>
      <c r="K57" s="164" t="s">
        <v>351</v>
      </c>
      <c r="L57" s="167">
        <v>200002</v>
      </c>
      <c r="M57" s="167">
        <v>200002</v>
      </c>
      <c r="N57" s="167">
        <v>200002</v>
      </c>
      <c r="O57" s="39"/>
    </row>
    <row r="58" spans="1:15" ht="33.75">
      <c r="A58" s="165" t="s">
        <v>387</v>
      </c>
      <c r="B58" s="166" t="s">
        <v>155</v>
      </c>
      <c r="C58" s="164" t="s">
        <v>156</v>
      </c>
      <c r="D58" s="164" t="s">
        <v>346</v>
      </c>
      <c r="E58" s="164" t="s">
        <v>347</v>
      </c>
      <c r="F58" s="164" t="s">
        <v>348</v>
      </c>
      <c r="G58" s="164" t="s">
        <v>349</v>
      </c>
      <c r="H58" s="164" t="s">
        <v>346</v>
      </c>
      <c r="I58" s="164" t="s">
        <v>346</v>
      </c>
      <c r="J58" s="164" t="s">
        <v>350</v>
      </c>
      <c r="K58" s="164" t="s">
        <v>351</v>
      </c>
      <c r="L58" s="167">
        <v>25552418</v>
      </c>
      <c r="M58" s="167">
        <v>25552418</v>
      </c>
      <c r="N58" s="167">
        <v>25552418</v>
      </c>
      <c r="O58" s="39"/>
    </row>
    <row r="59" spans="1:15" ht="22.5">
      <c r="A59" s="165" t="s">
        <v>388</v>
      </c>
      <c r="B59" s="166" t="s">
        <v>157</v>
      </c>
      <c r="C59" s="164" t="s">
        <v>156</v>
      </c>
      <c r="D59" s="164" t="s">
        <v>389</v>
      </c>
      <c r="E59" s="164" t="s">
        <v>359</v>
      </c>
      <c r="F59" s="164" t="s">
        <v>390</v>
      </c>
      <c r="G59" s="164" t="s">
        <v>10</v>
      </c>
      <c r="H59" s="164" t="s">
        <v>389</v>
      </c>
      <c r="I59" s="164" t="s">
        <v>346</v>
      </c>
      <c r="J59" s="164" t="s">
        <v>350</v>
      </c>
      <c r="K59" s="164" t="s">
        <v>351</v>
      </c>
      <c r="L59" s="167">
        <v>1320956</v>
      </c>
      <c r="M59" s="167">
        <v>1320956</v>
      </c>
      <c r="N59" s="167">
        <v>1320956</v>
      </c>
      <c r="O59" s="39"/>
    </row>
    <row r="60" spans="1:15" ht="22.5">
      <c r="A60" s="165" t="s">
        <v>388</v>
      </c>
      <c r="B60" s="166" t="s">
        <v>157</v>
      </c>
      <c r="C60" s="164" t="s">
        <v>156</v>
      </c>
      <c r="D60" s="164" t="s">
        <v>389</v>
      </c>
      <c r="E60" s="164" t="s">
        <v>361</v>
      </c>
      <c r="F60" s="164" t="s">
        <v>391</v>
      </c>
      <c r="G60" s="164" t="s">
        <v>10</v>
      </c>
      <c r="H60" s="164" t="s">
        <v>389</v>
      </c>
      <c r="I60" s="164" t="s">
        <v>346</v>
      </c>
      <c r="J60" s="164" t="s">
        <v>350</v>
      </c>
      <c r="K60" s="164" t="s">
        <v>351</v>
      </c>
      <c r="L60" s="167">
        <v>17551160</v>
      </c>
      <c r="M60" s="167">
        <v>17551160</v>
      </c>
      <c r="N60" s="167">
        <v>17551160</v>
      </c>
      <c r="O60" s="39"/>
    </row>
    <row r="61" spans="1:16" ht="22.5">
      <c r="A61" s="165" t="s">
        <v>388</v>
      </c>
      <c r="B61" s="166" t="s">
        <v>157</v>
      </c>
      <c r="C61" s="164" t="s">
        <v>156</v>
      </c>
      <c r="D61" s="164" t="s">
        <v>389</v>
      </c>
      <c r="E61" s="164" t="s">
        <v>363</v>
      </c>
      <c r="F61" s="164" t="s">
        <v>391</v>
      </c>
      <c r="G61" s="164" t="s">
        <v>10</v>
      </c>
      <c r="H61" s="164" t="s">
        <v>389</v>
      </c>
      <c r="I61" s="164" t="s">
        <v>346</v>
      </c>
      <c r="J61" s="164" t="s">
        <v>350</v>
      </c>
      <c r="K61" s="164" t="s">
        <v>351</v>
      </c>
      <c r="L61" s="167">
        <v>6680302</v>
      </c>
      <c r="M61" s="167">
        <v>6680302</v>
      </c>
      <c r="N61" s="167">
        <v>6680302</v>
      </c>
      <c r="O61" s="39"/>
      <c r="P61" s="130">
        <f>L62+L64+L66</f>
        <v>14369337.91</v>
      </c>
    </row>
    <row r="62" spans="1:15" ht="33.75">
      <c r="A62" s="165" t="s">
        <v>392</v>
      </c>
      <c r="B62" s="166" t="s">
        <v>160</v>
      </c>
      <c r="C62" s="164" t="s">
        <v>161</v>
      </c>
      <c r="D62" s="164" t="s">
        <v>346</v>
      </c>
      <c r="E62" s="164" t="s">
        <v>347</v>
      </c>
      <c r="F62" s="164" t="s">
        <v>348</v>
      </c>
      <c r="G62" s="164" t="s">
        <v>349</v>
      </c>
      <c r="H62" s="164" t="s">
        <v>346</v>
      </c>
      <c r="I62" s="164" t="s">
        <v>346</v>
      </c>
      <c r="J62" s="164" t="s">
        <v>350</v>
      </c>
      <c r="K62" s="164" t="s">
        <v>351</v>
      </c>
      <c r="L62" s="167">
        <v>7190937.91</v>
      </c>
      <c r="M62" s="167">
        <v>7188400</v>
      </c>
      <c r="N62" s="167">
        <v>7188400</v>
      </c>
      <c r="O62" s="39"/>
    </row>
    <row r="63" spans="1:15" ht="33.75">
      <c r="A63" s="165" t="s">
        <v>393</v>
      </c>
      <c r="B63" s="166" t="s">
        <v>162</v>
      </c>
      <c r="C63" s="164" t="s">
        <v>163</v>
      </c>
      <c r="D63" s="164" t="s">
        <v>346</v>
      </c>
      <c r="E63" s="164" t="s">
        <v>347</v>
      </c>
      <c r="F63" s="164" t="s">
        <v>348</v>
      </c>
      <c r="G63" s="164" t="s">
        <v>349</v>
      </c>
      <c r="H63" s="164" t="s">
        <v>346</v>
      </c>
      <c r="I63" s="164" t="s">
        <v>346</v>
      </c>
      <c r="J63" s="164" t="s">
        <v>350</v>
      </c>
      <c r="K63" s="164" t="s">
        <v>351</v>
      </c>
      <c r="L63" s="167">
        <v>7168400</v>
      </c>
      <c r="M63" s="167">
        <v>7168400</v>
      </c>
      <c r="N63" s="167">
        <v>7168400</v>
      </c>
      <c r="O63" s="39"/>
    </row>
    <row r="64" spans="1:15" ht="22.5">
      <c r="A64" s="165" t="s">
        <v>394</v>
      </c>
      <c r="B64" s="166" t="s">
        <v>162</v>
      </c>
      <c r="C64" s="164" t="s">
        <v>163</v>
      </c>
      <c r="D64" s="164" t="s">
        <v>395</v>
      </c>
      <c r="E64" s="164" t="s">
        <v>359</v>
      </c>
      <c r="F64" s="164" t="s">
        <v>396</v>
      </c>
      <c r="G64" s="164" t="s">
        <v>10</v>
      </c>
      <c r="H64" s="164" t="s">
        <v>395</v>
      </c>
      <c r="I64" s="164" t="s">
        <v>346</v>
      </c>
      <c r="J64" s="164" t="s">
        <v>350</v>
      </c>
      <c r="K64" s="164" t="s">
        <v>351</v>
      </c>
      <c r="L64" s="167">
        <v>7168400</v>
      </c>
      <c r="M64" s="167">
        <v>7168400</v>
      </c>
      <c r="N64" s="167">
        <v>7168400</v>
      </c>
      <c r="O64" s="39"/>
    </row>
    <row r="65" spans="1:15" ht="33.75">
      <c r="A65" s="165" t="s">
        <v>397</v>
      </c>
      <c r="B65" s="166" t="s">
        <v>164</v>
      </c>
      <c r="C65" s="164" t="s">
        <v>165</v>
      </c>
      <c r="D65" s="164" t="s">
        <v>346</v>
      </c>
      <c r="E65" s="164" t="s">
        <v>347</v>
      </c>
      <c r="F65" s="164" t="s">
        <v>348</v>
      </c>
      <c r="G65" s="164" t="s">
        <v>349</v>
      </c>
      <c r="H65" s="164" t="s">
        <v>346</v>
      </c>
      <c r="I65" s="164" t="s">
        <v>346</v>
      </c>
      <c r="J65" s="164" t="s">
        <v>350</v>
      </c>
      <c r="K65" s="164" t="s">
        <v>351</v>
      </c>
      <c r="L65" s="167">
        <v>10000</v>
      </c>
      <c r="M65" s="167">
        <v>10000</v>
      </c>
      <c r="N65" s="167">
        <v>10000</v>
      </c>
      <c r="O65" s="39"/>
    </row>
    <row r="66" spans="1:15" ht="33.75">
      <c r="A66" s="165" t="s">
        <v>398</v>
      </c>
      <c r="B66" s="166" t="s">
        <v>164</v>
      </c>
      <c r="C66" s="164" t="s">
        <v>165</v>
      </c>
      <c r="D66" s="164" t="s">
        <v>399</v>
      </c>
      <c r="E66" s="164" t="s">
        <v>347</v>
      </c>
      <c r="F66" s="164" t="s">
        <v>400</v>
      </c>
      <c r="G66" s="164" t="s">
        <v>8</v>
      </c>
      <c r="H66" s="164" t="s">
        <v>399</v>
      </c>
      <c r="I66" s="164" t="s">
        <v>346</v>
      </c>
      <c r="J66" s="164" t="s">
        <v>350</v>
      </c>
      <c r="K66" s="164" t="s">
        <v>351</v>
      </c>
      <c r="L66" s="167">
        <v>10000</v>
      </c>
      <c r="M66" s="167">
        <v>10000</v>
      </c>
      <c r="N66" s="167">
        <v>10000</v>
      </c>
      <c r="O66" s="39"/>
    </row>
    <row r="67" spans="1:15" ht="33.75">
      <c r="A67" s="165" t="s">
        <v>401</v>
      </c>
      <c r="B67" s="166" t="s">
        <v>166</v>
      </c>
      <c r="C67" s="164" t="s">
        <v>167</v>
      </c>
      <c r="D67" s="164" t="s">
        <v>346</v>
      </c>
      <c r="E67" s="164" t="s">
        <v>347</v>
      </c>
      <c r="F67" s="164" t="s">
        <v>348</v>
      </c>
      <c r="G67" s="164" t="s">
        <v>349</v>
      </c>
      <c r="H67" s="164" t="s">
        <v>346</v>
      </c>
      <c r="I67" s="164" t="s">
        <v>346</v>
      </c>
      <c r="J67" s="164" t="s">
        <v>350</v>
      </c>
      <c r="K67" s="164" t="s">
        <v>351</v>
      </c>
      <c r="L67" s="167">
        <v>12537.91</v>
      </c>
      <c r="M67" s="167">
        <v>10000</v>
      </c>
      <c r="N67" s="167">
        <v>10000</v>
      </c>
      <c r="O67" s="39"/>
    </row>
    <row r="68" spans="1:15" ht="33.75">
      <c r="A68" s="165" t="s">
        <v>402</v>
      </c>
      <c r="B68" s="166" t="s">
        <v>166</v>
      </c>
      <c r="C68" s="164" t="s">
        <v>167</v>
      </c>
      <c r="D68" s="164" t="s">
        <v>403</v>
      </c>
      <c r="E68" s="164" t="s">
        <v>347</v>
      </c>
      <c r="F68" s="164" t="s">
        <v>404</v>
      </c>
      <c r="G68" s="164" t="s">
        <v>8</v>
      </c>
      <c r="H68" s="164" t="s">
        <v>403</v>
      </c>
      <c r="I68" s="164" t="s">
        <v>346</v>
      </c>
      <c r="J68" s="164" t="s">
        <v>350</v>
      </c>
      <c r="K68" s="164" t="s">
        <v>351</v>
      </c>
      <c r="L68" s="167">
        <v>10000</v>
      </c>
      <c r="M68" s="167">
        <v>10000</v>
      </c>
      <c r="N68" s="167">
        <v>10000</v>
      </c>
      <c r="O68" s="39"/>
    </row>
    <row r="69" spans="1:15" ht="33.75">
      <c r="A69" s="165" t="s">
        <v>402</v>
      </c>
      <c r="B69" s="166" t="s">
        <v>166</v>
      </c>
      <c r="C69" s="164" t="s">
        <v>167</v>
      </c>
      <c r="D69" s="164" t="s">
        <v>403</v>
      </c>
      <c r="E69" s="164" t="s">
        <v>347</v>
      </c>
      <c r="F69" s="164" t="s">
        <v>405</v>
      </c>
      <c r="G69" s="164" t="s">
        <v>8</v>
      </c>
      <c r="H69" s="164" t="s">
        <v>403</v>
      </c>
      <c r="I69" s="164" t="s">
        <v>346</v>
      </c>
      <c r="J69" s="164" t="s">
        <v>350</v>
      </c>
      <c r="K69" s="164" t="s">
        <v>351</v>
      </c>
      <c r="L69" s="167">
        <v>2537.91</v>
      </c>
      <c r="M69" s="167"/>
      <c r="N69" s="167"/>
      <c r="O69" s="39"/>
    </row>
    <row r="70" spans="1:15" ht="33.75">
      <c r="A70" s="165" t="s">
        <v>406</v>
      </c>
      <c r="B70" s="166" t="s">
        <v>168</v>
      </c>
      <c r="C70" s="164" t="s">
        <v>346</v>
      </c>
      <c r="D70" s="164" t="s">
        <v>346</v>
      </c>
      <c r="E70" s="164" t="s">
        <v>347</v>
      </c>
      <c r="F70" s="164" t="s">
        <v>348</v>
      </c>
      <c r="G70" s="164" t="s">
        <v>349</v>
      </c>
      <c r="H70" s="164" t="s">
        <v>346</v>
      </c>
      <c r="I70" s="164" t="s">
        <v>346</v>
      </c>
      <c r="J70" s="164" t="s">
        <v>350</v>
      </c>
      <c r="K70" s="164" t="s">
        <v>351</v>
      </c>
      <c r="L70" s="167">
        <v>50346163.65</v>
      </c>
      <c r="M70" s="167">
        <v>46299837.66</v>
      </c>
      <c r="N70" s="167">
        <v>46299837.66</v>
      </c>
      <c r="O70" s="39"/>
    </row>
    <row r="71" spans="1:15" ht="33.75">
      <c r="A71" s="165" t="s">
        <v>407</v>
      </c>
      <c r="B71" s="166" t="s">
        <v>169</v>
      </c>
      <c r="C71" s="164" t="s">
        <v>170</v>
      </c>
      <c r="D71" s="164" t="s">
        <v>346</v>
      </c>
      <c r="E71" s="164" t="s">
        <v>347</v>
      </c>
      <c r="F71" s="164" t="s">
        <v>348</v>
      </c>
      <c r="G71" s="164" t="s">
        <v>349</v>
      </c>
      <c r="H71" s="164" t="s">
        <v>346</v>
      </c>
      <c r="I71" s="164" t="s">
        <v>346</v>
      </c>
      <c r="J71" s="164" t="s">
        <v>350</v>
      </c>
      <c r="K71" s="164" t="s">
        <v>351</v>
      </c>
      <c r="L71" s="167">
        <v>43346163.65</v>
      </c>
      <c r="M71" s="167">
        <v>39299837.66</v>
      </c>
      <c r="N71" s="167">
        <v>39299837.66</v>
      </c>
      <c r="O71" s="39"/>
    </row>
    <row r="72" spans="1:15" ht="22.5">
      <c r="A72" s="165" t="s">
        <v>432</v>
      </c>
      <c r="B72" s="166" t="s">
        <v>169</v>
      </c>
      <c r="C72" s="164" t="s">
        <v>170</v>
      </c>
      <c r="D72" s="164" t="s">
        <v>433</v>
      </c>
      <c r="E72" s="164" t="s">
        <v>520</v>
      </c>
      <c r="F72" s="164" t="s">
        <v>348</v>
      </c>
      <c r="G72" s="164" t="s">
        <v>11</v>
      </c>
      <c r="H72" s="164" t="s">
        <v>433</v>
      </c>
      <c r="I72" s="164" t="s">
        <v>346</v>
      </c>
      <c r="J72" s="164" t="s">
        <v>350</v>
      </c>
      <c r="K72" s="164" t="s">
        <v>351</v>
      </c>
      <c r="L72" s="167">
        <v>2200000</v>
      </c>
      <c r="M72" s="167"/>
      <c r="N72" s="167"/>
      <c r="O72" s="39"/>
    </row>
    <row r="73" spans="1:15" ht="22.5">
      <c r="A73" s="165" t="s">
        <v>408</v>
      </c>
      <c r="B73" s="166" t="s">
        <v>169</v>
      </c>
      <c r="C73" s="164" t="s">
        <v>170</v>
      </c>
      <c r="D73" s="164" t="s">
        <v>409</v>
      </c>
      <c r="E73" s="164" t="s">
        <v>372</v>
      </c>
      <c r="F73" s="164" t="s">
        <v>348</v>
      </c>
      <c r="G73" s="164" t="s">
        <v>11</v>
      </c>
      <c r="H73" s="164" t="s">
        <v>409</v>
      </c>
      <c r="I73" s="164" t="s">
        <v>346</v>
      </c>
      <c r="J73" s="164" t="s">
        <v>350</v>
      </c>
      <c r="K73" s="164" t="s">
        <v>351</v>
      </c>
      <c r="L73" s="167">
        <v>2000000</v>
      </c>
      <c r="M73" s="167">
        <v>2000000</v>
      </c>
      <c r="N73" s="167">
        <v>2000000</v>
      </c>
      <c r="O73" s="39"/>
    </row>
    <row r="74" spans="1:15" ht="22.5">
      <c r="A74" s="165" t="s">
        <v>415</v>
      </c>
      <c r="B74" s="166" t="s">
        <v>169</v>
      </c>
      <c r="C74" s="164" t="s">
        <v>170</v>
      </c>
      <c r="D74" s="164" t="s">
        <v>416</v>
      </c>
      <c r="E74" s="164" t="s">
        <v>372</v>
      </c>
      <c r="F74" s="164" t="s">
        <v>348</v>
      </c>
      <c r="G74" s="164" t="s">
        <v>11</v>
      </c>
      <c r="H74" s="164" t="s">
        <v>416</v>
      </c>
      <c r="I74" s="164" t="s">
        <v>346</v>
      </c>
      <c r="J74" s="164" t="s">
        <v>350</v>
      </c>
      <c r="K74" s="164" t="s">
        <v>351</v>
      </c>
      <c r="L74" s="167">
        <v>1390000</v>
      </c>
      <c r="M74" s="167">
        <v>1390000</v>
      </c>
      <c r="N74" s="167">
        <v>1390000</v>
      </c>
      <c r="O74" s="39"/>
    </row>
    <row r="75" spans="1:15" ht="22.5">
      <c r="A75" s="165" t="s">
        <v>415</v>
      </c>
      <c r="B75" s="166" t="s">
        <v>169</v>
      </c>
      <c r="C75" s="164" t="s">
        <v>170</v>
      </c>
      <c r="D75" s="164" t="s">
        <v>416</v>
      </c>
      <c r="E75" s="164" t="s">
        <v>373</v>
      </c>
      <c r="F75" s="164" t="s">
        <v>348</v>
      </c>
      <c r="G75" s="164" t="s">
        <v>11</v>
      </c>
      <c r="H75" s="164" t="s">
        <v>416</v>
      </c>
      <c r="I75" s="164" t="s">
        <v>346</v>
      </c>
      <c r="J75" s="164" t="s">
        <v>350</v>
      </c>
      <c r="K75" s="164" t="s">
        <v>351</v>
      </c>
      <c r="L75" s="167">
        <v>1390000</v>
      </c>
      <c r="M75" s="167">
        <v>1390000</v>
      </c>
      <c r="N75" s="167">
        <v>1390000</v>
      </c>
      <c r="O75" s="39"/>
    </row>
    <row r="76" spans="1:15" ht="33.75">
      <c r="A76" s="165" t="s">
        <v>411</v>
      </c>
      <c r="B76" s="166" t="s">
        <v>169</v>
      </c>
      <c r="C76" s="164" t="s">
        <v>170</v>
      </c>
      <c r="D76" s="164" t="s">
        <v>412</v>
      </c>
      <c r="E76" s="164" t="s">
        <v>347</v>
      </c>
      <c r="F76" s="164" t="s">
        <v>413</v>
      </c>
      <c r="G76" s="164" t="s">
        <v>8</v>
      </c>
      <c r="H76" s="164" t="s">
        <v>412</v>
      </c>
      <c r="I76" s="164" t="s">
        <v>346</v>
      </c>
      <c r="J76" s="164" t="s">
        <v>350</v>
      </c>
      <c r="K76" s="164" t="s">
        <v>351</v>
      </c>
      <c r="L76" s="167">
        <v>100000</v>
      </c>
      <c r="M76" s="167">
        <v>50000</v>
      </c>
      <c r="N76" s="167">
        <v>50000</v>
      </c>
      <c r="O76" s="39"/>
    </row>
    <row r="77" spans="1:15" ht="33.75">
      <c r="A77" s="165" t="s">
        <v>422</v>
      </c>
      <c r="B77" s="166" t="s">
        <v>169</v>
      </c>
      <c r="C77" s="164" t="s">
        <v>170</v>
      </c>
      <c r="D77" s="164" t="s">
        <v>423</v>
      </c>
      <c r="E77" s="164" t="s">
        <v>347</v>
      </c>
      <c r="F77" s="164" t="s">
        <v>424</v>
      </c>
      <c r="G77" s="164" t="s">
        <v>8</v>
      </c>
      <c r="H77" s="164" t="s">
        <v>423</v>
      </c>
      <c r="I77" s="164" t="s">
        <v>346</v>
      </c>
      <c r="J77" s="164" t="s">
        <v>350</v>
      </c>
      <c r="K77" s="164" t="s">
        <v>351</v>
      </c>
      <c r="L77" s="167">
        <v>128259.66</v>
      </c>
      <c r="M77" s="167">
        <v>75237.66</v>
      </c>
      <c r="N77" s="167">
        <v>75237.66</v>
      </c>
      <c r="O77" s="39"/>
    </row>
    <row r="78" spans="1:15" ht="33.75">
      <c r="A78" s="165" t="s">
        <v>415</v>
      </c>
      <c r="B78" s="166" t="s">
        <v>169</v>
      </c>
      <c r="C78" s="164" t="s">
        <v>170</v>
      </c>
      <c r="D78" s="164" t="s">
        <v>416</v>
      </c>
      <c r="E78" s="164" t="s">
        <v>347</v>
      </c>
      <c r="F78" s="164" t="s">
        <v>417</v>
      </c>
      <c r="G78" s="164" t="s">
        <v>8</v>
      </c>
      <c r="H78" s="164" t="s">
        <v>416</v>
      </c>
      <c r="I78" s="164" t="s">
        <v>346</v>
      </c>
      <c r="J78" s="164" t="s">
        <v>350</v>
      </c>
      <c r="K78" s="164" t="s">
        <v>351</v>
      </c>
      <c r="L78" s="167">
        <v>350388.24</v>
      </c>
      <c r="M78" s="167">
        <v>260000</v>
      </c>
      <c r="N78" s="167">
        <v>260000</v>
      </c>
      <c r="O78" s="39"/>
    </row>
    <row r="79" spans="1:15" ht="33.75">
      <c r="A79" s="165" t="s">
        <v>408</v>
      </c>
      <c r="B79" s="166" t="s">
        <v>169</v>
      </c>
      <c r="C79" s="164" t="s">
        <v>170</v>
      </c>
      <c r="D79" s="164" t="s">
        <v>409</v>
      </c>
      <c r="E79" s="164" t="s">
        <v>347</v>
      </c>
      <c r="F79" s="164" t="s">
        <v>410</v>
      </c>
      <c r="G79" s="164" t="s">
        <v>8</v>
      </c>
      <c r="H79" s="164" t="s">
        <v>409</v>
      </c>
      <c r="I79" s="164" t="s">
        <v>346</v>
      </c>
      <c r="J79" s="164" t="s">
        <v>350</v>
      </c>
      <c r="K79" s="164" t="s">
        <v>351</v>
      </c>
      <c r="L79" s="167">
        <v>9500000</v>
      </c>
      <c r="M79" s="167">
        <v>9000000</v>
      </c>
      <c r="N79" s="167">
        <v>9000000</v>
      </c>
      <c r="O79" s="39"/>
    </row>
    <row r="80" spans="1:15" ht="33.75">
      <c r="A80" s="165" t="s">
        <v>411</v>
      </c>
      <c r="B80" s="166" t="s">
        <v>169</v>
      </c>
      <c r="C80" s="164" t="s">
        <v>170</v>
      </c>
      <c r="D80" s="164" t="s">
        <v>412</v>
      </c>
      <c r="E80" s="164" t="s">
        <v>347</v>
      </c>
      <c r="F80" s="164" t="s">
        <v>414</v>
      </c>
      <c r="G80" s="164" t="s">
        <v>8</v>
      </c>
      <c r="H80" s="164" t="s">
        <v>412</v>
      </c>
      <c r="I80" s="164" t="s">
        <v>346</v>
      </c>
      <c r="J80" s="164" t="s">
        <v>350</v>
      </c>
      <c r="K80" s="164" t="s">
        <v>351</v>
      </c>
      <c r="L80" s="167">
        <v>100000</v>
      </c>
      <c r="M80" s="167"/>
      <c r="N80" s="167"/>
      <c r="O80" s="39"/>
    </row>
    <row r="81" spans="1:15" ht="33.75">
      <c r="A81" s="165" t="s">
        <v>415</v>
      </c>
      <c r="B81" s="166" t="s">
        <v>169</v>
      </c>
      <c r="C81" s="164" t="s">
        <v>170</v>
      </c>
      <c r="D81" s="164" t="s">
        <v>416</v>
      </c>
      <c r="E81" s="164" t="s">
        <v>347</v>
      </c>
      <c r="F81" s="164" t="s">
        <v>418</v>
      </c>
      <c r="G81" s="164" t="s">
        <v>8</v>
      </c>
      <c r="H81" s="164" t="s">
        <v>416</v>
      </c>
      <c r="I81" s="164" t="s">
        <v>346</v>
      </c>
      <c r="J81" s="164" t="s">
        <v>350</v>
      </c>
      <c r="K81" s="164" t="s">
        <v>351</v>
      </c>
      <c r="L81" s="167">
        <v>5702915.75</v>
      </c>
      <c r="M81" s="167">
        <v>5000000</v>
      </c>
      <c r="N81" s="167">
        <v>5000000</v>
      </c>
      <c r="O81" s="39"/>
    </row>
    <row r="82" spans="1:15" ht="33.75">
      <c r="A82" s="165" t="s">
        <v>419</v>
      </c>
      <c r="B82" s="166" t="s">
        <v>169</v>
      </c>
      <c r="C82" s="164" t="s">
        <v>170</v>
      </c>
      <c r="D82" s="164" t="s">
        <v>420</v>
      </c>
      <c r="E82" s="164" t="s">
        <v>347</v>
      </c>
      <c r="F82" s="164" t="s">
        <v>421</v>
      </c>
      <c r="G82" s="164" t="s">
        <v>8</v>
      </c>
      <c r="H82" s="164" t="s">
        <v>420</v>
      </c>
      <c r="I82" s="164" t="s">
        <v>346</v>
      </c>
      <c r="J82" s="164" t="s">
        <v>350</v>
      </c>
      <c r="K82" s="164" t="s">
        <v>351</v>
      </c>
      <c r="L82" s="167">
        <v>200000</v>
      </c>
      <c r="M82" s="167"/>
      <c r="N82" s="167"/>
      <c r="O82" s="39"/>
    </row>
    <row r="83" spans="1:15" ht="33.75">
      <c r="A83" s="165" t="s">
        <v>422</v>
      </c>
      <c r="B83" s="166" t="s">
        <v>169</v>
      </c>
      <c r="C83" s="164" t="s">
        <v>170</v>
      </c>
      <c r="D83" s="164" t="s">
        <v>423</v>
      </c>
      <c r="E83" s="164" t="s">
        <v>347</v>
      </c>
      <c r="F83" s="164" t="s">
        <v>425</v>
      </c>
      <c r="G83" s="164" t="s">
        <v>8</v>
      </c>
      <c r="H83" s="164" t="s">
        <v>423</v>
      </c>
      <c r="I83" s="164" t="s">
        <v>346</v>
      </c>
      <c r="J83" s="164" t="s">
        <v>350</v>
      </c>
      <c r="K83" s="164" t="s">
        <v>351</v>
      </c>
      <c r="L83" s="167">
        <v>150000</v>
      </c>
      <c r="M83" s="167"/>
      <c r="N83" s="167"/>
      <c r="O83" s="39"/>
    </row>
    <row r="84" spans="1:15" ht="22.5">
      <c r="A84" s="165" t="s">
        <v>426</v>
      </c>
      <c r="B84" s="166" t="s">
        <v>169</v>
      </c>
      <c r="C84" s="164" t="s">
        <v>170</v>
      </c>
      <c r="D84" s="164" t="s">
        <v>427</v>
      </c>
      <c r="E84" s="164" t="s">
        <v>359</v>
      </c>
      <c r="F84" s="164" t="s">
        <v>428</v>
      </c>
      <c r="G84" s="164" t="s">
        <v>10</v>
      </c>
      <c r="H84" s="164" t="s">
        <v>427</v>
      </c>
      <c r="I84" s="164" t="s">
        <v>346</v>
      </c>
      <c r="J84" s="164" t="s">
        <v>350</v>
      </c>
      <c r="K84" s="164" t="s">
        <v>351</v>
      </c>
      <c r="L84" s="167">
        <v>200000</v>
      </c>
      <c r="M84" s="167">
        <v>200000</v>
      </c>
      <c r="N84" s="167">
        <v>200000</v>
      </c>
      <c r="O84" s="39"/>
    </row>
    <row r="85" spans="1:15" ht="22.5">
      <c r="A85" s="165" t="s">
        <v>429</v>
      </c>
      <c r="B85" s="166" t="s">
        <v>169</v>
      </c>
      <c r="C85" s="164" t="s">
        <v>170</v>
      </c>
      <c r="D85" s="164" t="s">
        <v>430</v>
      </c>
      <c r="E85" s="164" t="s">
        <v>359</v>
      </c>
      <c r="F85" s="164" t="s">
        <v>431</v>
      </c>
      <c r="G85" s="164" t="s">
        <v>10</v>
      </c>
      <c r="H85" s="164" t="s">
        <v>430</v>
      </c>
      <c r="I85" s="164" t="s">
        <v>346</v>
      </c>
      <c r="J85" s="164" t="s">
        <v>350</v>
      </c>
      <c r="K85" s="164" t="s">
        <v>351</v>
      </c>
      <c r="L85" s="167">
        <v>1990000</v>
      </c>
      <c r="M85" s="167">
        <v>1990000</v>
      </c>
      <c r="N85" s="167">
        <v>1990000</v>
      </c>
      <c r="O85" s="39"/>
    </row>
    <row r="86" spans="1:15" ht="22.5">
      <c r="A86" s="165" t="s">
        <v>432</v>
      </c>
      <c r="B86" s="166" t="s">
        <v>169</v>
      </c>
      <c r="C86" s="164" t="s">
        <v>170</v>
      </c>
      <c r="D86" s="164" t="s">
        <v>433</v>
      </c>
      <c r="E86" s="164" t="s">
        <v>359</v>
      </c>
      <c r="F86" s="164" t="s">
        <v>434</v>
      </c>
      <c r="G86" s="164" t="s">
        <v>10</v>
      </c>
      <c r="H86" s="164" t="s">
        <v>433</v>
      </c>
      <c r="I86" s="164" t="s">
        <v>346</v>
      </c>
      <c r="J86" s="164" t="s">
        <v>350</v>
      </c>
      <c r="K86" s="164" t="s">
        <v>351</v>
      </c>
      <c r="L86" s="167">
        <v>3391400</v>
      </c>
      <c r="M86" s="167">
        <v>3391400</v>
      </c>
      <c r="N86" s="167">
        <v>3391400</v>
      </c>
      <c r="O86" s="39"/>
    </row>
    <row r="87" spans="1:15" ht="22.5">
      <c r="A87" s="165" t="s">
        <v>408</v>
      </c>
      <c r="B87" s="166" t="s">
        <v>169</v>
      </c>
      <c r="C87" s="164" t="s">
        <v>170</v>
      </c>
      <c r="D87" s="164" t="s">
        <v>409</v>
      </c>
      <c r="E87" s="164" t="s">
        <v>359</v>
      </c>
      <c r="F87" s="164" t="s">
        <v>435</v>
      </c>
      <c r="G87" s="164" t="s">
        <v>10</v>
      </c>
      <c r="H87" s="164" t="s">
        <v>409</v>
      </c>
      <c r="I87" s="164" t="s">
        <v>346</v>
      </c>
      <c r="J87" s="164" t="s">
        <v>350</v>
      </c>
      <c r="K87" s="164" t="s">
        <v>351</v>
      </c>
      <c r="L87" s="167">
        <v>11303200</v>
      </c>
      <c r="M87" s="167">
        <v>11303200</v>
      </c>
      <c r="N87" s="167">
        <v>11303200</v>
      </c>
      <c r="O87" s="39"/>
    </row>
    <row r="88" spans="1:15" ht="22.5">
      <c r="A88" s="165" t="s">
        <v>411</v>
      </c>
      <c r="B88" s="166" t="s">
        <v>169</v>
      </c>
      <c r="C88" s="164" t="s">
        <v>170</v>
      </c>
      <c r="D88" s="164" t="s">
        <v>412</v>
      </c>
      <c r="E88" s="164" t="s">
        <v>359</v>
      </c>
      <c r="F88" s="164" t="s">
        <v>436</v>
      </c>
      <c r="G88" s="164" t="s">
        <v>10</v>
      </c>
      <c r="H88" s="164" t="s">
        <v>412</v>
      </c>
      <c r="I88" s="164" t="s">
        <v>346</v>
      </c>
      <c r="J88" s="164" t="s">
        <v>350</v>
      </c>
      <c r="K88" s="164" t="s">
        <v>351</v>
      </c>
      <c r="L88" s="167">
        <v>800000</v>
      </c>
      <c r="M88" s="167">
        <v>800000</v>
      </c>
      <c r="N88" s="167">
        <v>800000</v>
      </c>
      <c r="O88" s="39"/>
    </row>
    <row r="89" spans="1:15" ht="22.5">
      <c r="A89" s="165" t="s">
        <v>437</v>
      </c>
      <c r="B89" s="166" t="s">
        <v>169</v>
      </c>
      <c r="C89" s="164" t="s">
        <v>170</v>
      </c>
      <c r="D89" s="164" t="s">
        <v>438</v>
      </c>
      <c r="E89" s="164" t="s">
        <v>359</v>
      </c>
      <c r="F89" s="164" t="s">
        <v>439</v>
      </c>
      <c r="G89" s="164" t="s">
        <v>10</v>
      </c>
      <c r="H89" s="164" t="s">
        <v>438</v>
      </c>
      <c r="I89" s="164" t="s">
        <v>346</v>
      </c>
      <c r="J89" s="164" t="s">
        <v>350</v>
      </c>
      <c r="K89" s="164" t="s">
        <v>351</v>
      </c>
      <c r="L89" s="167">
        <v>30000</v>
      </c>
      <c r="M89" s="167">
        <v>30000</v>
      </c>
      <c r="N89" s="167">
        <v>30000</v>
      </c>
      <c r="O89" s="39"/>
    </row>
    <row r="90" spans="1:15" ht="22.5">
      <c r="A90" s="165" t="s">
        <v>440</v>
      </c>
      <c r="B90" s="166" t="s">
        <v>169</v>
      </c>
      <c r="C90" s="164" t="s">
        <v>170</v>
      </c>
      <c r="D90" s="164" t="s">
        <v>441</v>
      </c>
      <c r="E90" s="164" t="s">
        <v>359</v>
      </c>
      <c r="F90" s="164" t="s">
        <v>442</v>
      </c>
      <c r="G90" s="164" t="s">
        <v>10</v>
      </c>
      <c r="H90" s="164" t="s">
        <v>441</v>
      </c>
      <c r="I90" s="164" t="s">
        <v>346</v>
      </c>
      <c r="J90" s="164" t="s">
        <v>350</v>
      </c>
      <c r="K90" s="164" t="s">
        <v>351</v>
      </c>
      <c r="L90" s="167">
        <v>350000</v>
      </c>
      <c r="M90" s="167">
        <v>350000</v>
      </c>
      <c r="N90" s="167">
        <v>350000</v>
      </c>
      <c r="O90" s="39"/>
    </row>
    <row r="91" spans="1:15" ht="22.5">
      <c r="A91" s="165" t="s">
        <v>419</v>
      </c>
      <c r="B91" s="166" t="s">
        <v>169</v>
      </c>
      <c r="C91" s="164" t="s">
        <v>170</v>
      </c>
      <c r="D91" s="164" t="s">
        <v>420</v>
      </c>
      <c r="E91" s="164" t="s">
        <v>359</v>
      </c>
      <c r="F91" s="164" t="s">
        <v>443</v>
      </c>
      <c r="G91" s="164" t="s">
        <v>10</v>
      </c>
      <c r="H91" s="164" t="s">
        <v>420</v>
      </c>
      <c r="I91" s="164" t="s">
        <v>346</v>
      </c>
      <c r="J91" s="164" t="s">
        <v>350</v>
      </c>
      <c r="K91" s="164" t="s">
        <v>351</v>
      </c>
      <c r="L91" s="167">
        <v>200000</v>
      </c>
      <c r="M91" s="167">
        <v>200000</v>
      </c>
      <c r="N91" s="167">
        <v>200000</v>
      </c>
      <c r="O91" s="39"/>
    </row>
    <row r="92" spans="1:15" ht="22.5">
      <c r="A92" s="165" t="s">
        <v>422</v>
      </c>
      <c r="B92" s="166" t="s">
        <v>169</v>
      </c>
      <c r="C92" s="164" t="s">
        <v>170</v>
      </c>
      <c r="D92" s="164" t="s">
        <v>423</v>
      </c>
      <c r="E92" s="164" t="s">
        <v>359</v>
      </c>
      <c r="F92" s="164" t="s">
        <v>444</v>
      </c>
      <c r="G92" s="164" t="s">
        <v>10</v>
      </c>
      <c r="H92" s="164" t="s">
        <v>423</v>
      </c>
      <c r="I92" s="164" t="s">
        <v>346</v>
      </c>
      <c r="J92" s="164" t="s">
        <v>350</v>
      </c>
      <c r="K92" s="164" t="s">
        <v>351</v>
      </c>
      <c r="L92" s="167">
        <v>1200000</v>
      </c>
      <c r="M92" s="167">
        <v>1200000</v>
      </c>
      <c r="N92" s="167">
        <v>1200000</v>
      </c>
      <c r="O92" s="39"/>
    </row>
    <row r="93" spans="1:15" ht="22.5">
      <c r="A93" s="165" t="s">
        <v>422</v>
      </c>
      <c r="B93" s="166" t="s">
        <v>169</v>
      </c>
      <c r="C93" s="164" t="s">
        <v>170</v>
      </c>
      <c r="D93" s="164" t="s">
        <v>423</v>
      </c>
      <c r="E93" s="164" t="s">
        <v>361</v>
      </c>
      <c r="F93" s="164" t="s">
        <v>445</v>
      </c>
      <c r="G93" s="164" t="s">
        <v>10</v>
      </c>
      <c r="H93" s="164" t="s">
        <v>423</v>
      </c>
      <c r="I93" s="164" t="s">
        <v>346</v>
      </c>
      <c r="J93" s="164" t="s">
        <v>350</v>
      </c>
      <c r="K93" s="164" t="s">
        <v>351</v>
      </c>
      <c r="L93" s="167">
        <v>670000</v>
      </c>
      <c r="M93" s="167">
        <v>670000</v>
      </c>
      <c r="N93" s="167">
        <v>670000</v>
      </c>
      <c r="O93" s="39"/>
    </row>
    <row r="94" spans="1:15" ht="33.75">
      <c r="A94" s="165" t="s">
        <v>446</v>
      </c>
      <c r="B94" s="166" t="s">
        <v>171</v>
      </c>
      <c r="C94" s="164" t="s">
        <v>172</v>
      </c>
      <c r="D94" s="164" t="s">
        <v>346</v>
      </c>
      <c r="E94" s="164" t="s">
        <v>347</v>
      </c>
      <c r="F94" s="164" t="s">
        <v>348</v>
      </c>
      <c r="G94" s="164" t="s">
        <v>349</v>
      </c>
      <c r="H94" s="164" t="s">
        <v>346</v>
      </c>
      <c r="I94" s="164" t="s">
        <v>346</v>
      </c>
      <c r="J94" s="164" t="s">
        <v>350</v>
      </c>
      <c r="K94" s="164" t="s">
        <v>351</v>
      </c>
      <c r="L94" s="167">
        <v>7000000</v>
      </c>
      <c r="M94" s="167">
        <v>7000000</v>
      </c>
      <c r="N94" s="167">
        <v>7000000</v>
      </c>
      <c r="O94" s="39"/>
    </row>
    <row r="95" spans="1:15" ht="22.5">
      <c r="A95" s="165" t="s">
        <v>429</v>
      </c>
      <c r="B95" s="166" t="s">
        <v>171</v>
      </c>
      <c r="C95" s="164" t="s">
        <v>172</v>
      </c>
      <c r="D95" s="164" t="s">
        <v>430</v>
      </c>
      <c r="E95" s="164" t="s">
        <v>359</v>
      </c>
      <c r="F95" s="164" t="s">
        <v>431</v>
      </c>
      <c r="G95" s="164" t="s">
        <v>10</v>
      </c>
      <c r="H95" s="164" t="s">
        <v>430</v>
      </c>
      <c r="I95" s="164" t="s">
        <v>346</v>
      </c>
      <c r="J95" s="164" t="s">
        <v>350</v>
      </c>
      <c r="K95" s="164" t="s">
        <v>351</v>
      </c>
      <c r="L95" s="167">
        <v>7000000</v>
      </c>
      <c r="M95" s="167">
        <v>7000000</v>
      </c>
      <c r="N95" s="167">
        <v>7000000</v>
      </c>
      <c r="O95" s="39"/>
    </row>
    <row r="96" spans="1:15" ht="33.75">
      <c r="A96" s="161" t="s">
        <v>447</v>
      </c>
      <c r="B96" s="162" t="s">
        <v>173</v>
      </c>
      <c r="C96" s="163" t="s">
        <v>174</v>
      </c>
      <c r="D96" s="164" t="s">
        <v>346</v>
      </c>
      <c r="E96" s="164" t="s">
        <v>347</v>
      </c>
      <c r="F96" s="164" t="s">
        <v>348</v>
      </c>
      <c r="G96" s="164" t="s">
        <v>349</v>
      </c>
      <c r="H96" s="164" t="s">
        <v>346</v>
      </c>
      <c r="I96" s="164" t="s">
        <v>174</v>
      </c>
      <c r="J96" s="164" t="s">
        <v>350</v>
      </c>
      <c r="K96" s="164" t="s">
        <v>351</v>
      </c>
      <c r="L96" s="38">
        <v>-36309.42</v>
      </c>
      <c r="M96" s="38">
        <v>-36309.42</v>
      </c>
      <c r="N96" s="38">
        <v>-36309.42</v>
      </c>
      <c r="O96" s="39"/>
    </row>
    <row r="97" spans="1:15" ht="9.75" customHeight="1">
      <c r="A97" s="168" t="s">
        <v>448</v>
      </c>
      <c r="B97" s="154" t="s">
        <v>175</v>
      </c>
      <c r="C97" s="37" t="s">
        <v>147</v>
      </c>
      <c r="D97" s="164" t="s">
        <v>449</v>
      </c>
      <c r="E97" s="164" t="s">
        <v>347</v>
      </c>
      <c r="F97" s="164" t="s">
        <v>355</v>
      </c>
      <c r="G97" s="164" t="s">
        <v>8</v>
      </c>
      <c r="H97" s="164" t="s">
        <v>449</v>
      </c>
      <c r="I97" s="164" t="s">
        <v>147</v>
      </c>
      <c r="J97" s="164" t="s">
        <v>350</v>
      </c>
      <c r="K97" s="164" t="s">
        <v>351</v>
      </c>
      <c r="L97" s="38">
        <v>-36309.42</v>
      </c>
      <c r="M97" s="38">
        <v>-36309.42</v>
      </c>
      <c r="N97" s="38">
        <v>-36309.42</v>
      </c>
      <c r="O97" s="39"/>
    </row>
    <row r="98" spans="1:15" ht="9.75" customHeight="1">
      <c r="A98" s="161" t="s">
        <v>376</v>
      </c>
      <c r="B98" s="162" t="s">
        <v>176</v>
      </c>
      <c r="C98" s="163" t="s">
        <v>346</v>
      </c>
      <c r="D98" s="164" t="s">
        <v>346</v>
      </c>
      <c r="E98" s="164" t="s">
        <v>347</v>
      </c>
      <c r="F98" s="164" t="s">
        <v>348</v>
      </c>
      <c r="G98" s="164" t="s">
        <v>349</v>
      </c>
      <c r="H98" s="164" t="s">
        <v>346</v>
      </c>
      <c r="I98" s="164" t="s">
        <v>346</v>
      </c>
      <c r="J98" s="164" t="s">
        <v>350</v>
      </c>
      <c r="K98" s="164" t="s">
        <v>351</v>
      </c>
      <c r="L98" s="38">
        <v>83097.06</v>
      </c>
      <c r="M98" s="38"/>
      <c r="N98" s="38"/>
      <c r="O98" s="39"/>
    </row>
    <row r="99" spans="1:15" ht="9.75" customHeight="1">
      <c r="A99" s="165" t="s">
        <v>521</v>
      </c>
      <c r="B99" s="166" t="s">
        <v>522</v>
      </c>
      <c r="C99" s="164" t="s">
        <v>346</v>
      </c>
      <c r="D99" s="164" t="s">
        <v>523</v>
      </c>
      <c r="E99" s="164" t="s">
        <v>359</v>
      </c>
      <c r="F99" s="164" t="s">
        <v>360</v>
      </c>
      <c r="G99" s="164" t="s">
        <v>10</v>
      </c>
      <c r="H99" s="164" t="s">
        <v>523</v>
      </c>
      <c r="I99" s="164" t="s">
        <v>346</v>
      </c>
      <c r="J99" s="164" t="s">
        <v>350</v>
      </c>
      <c r="K99" s="164" t="s">
        <v>351</v>
      </c>
      <c r="L99" s="167">
        <v>83097.06</v>
      </c>
      <c r="M99" s="167"/>
      <c r="N99" s="167"/>
      <c r="O99" s="39"/>
    </row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</sheetData>
  <sheetProtection/>
  <mergeCells count="28">
    <mergeCell ref="B18:L18"/>
    <mergeCell ref="A22:O22"/>
    <mergeCell ref="M2:O2"/>
    <mergeCell ref="M3:O3"/>
    <mergeCell ref="M4:O4"/>
    <mergeCell ref="M5:O5"/>
    <mergeCell ref="B15:L15"/>
    <mergeCell ref="M1:O1"/>
    <mergeCell ref="M6:O6"/>
    <mergeCell ref="A11:N11"/>
    <mergeCell ref="A10:N10"/>
    <mergeCell ref="O11:O12"/>
    <mergeCell ref="B13:H13"/>
    <mergeCell ref="N7:O7"/>
    <mergeCell ref="M8:O8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J24:J26"/>
    <mergeCell ref="K24:K26"/>
    <mergeCell ref="L24:O24"/>
    <mergeCell ref="O25:O26"/>
  </mergeCells>
  <printOptions/>
  <pageMargins left="0.7086614173228347" right="0.7086614173228347" top="0.5511811023622047" bottom="0.5511811023622047" header="0.31496062992125984" footer="0.31496062992125984"/>
  <pageSetup fitToHeight="4" fitToWidth="1" horizontalDpi="600" verticalDpi="600" orientation="landscape" paperSize="9" scale="81" r:id="rId1"/>
  <rowBreaks count="2" manualBreakCount="2">
    <brk id="44" max="14" man="1"/>
    <brk id="84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6">
      <selection activeCell="G29" sqref="G29"/>
    </sheetView>
  </sheetViews>
  <sheetFormatPr defaultColWidth="0.875" defaultRowHeight="12.75"/>
  <cols>
    <col min="1" max="1" width="6.625" style="83" customWidth="1"/>
    <col min="2" max="2" width="27.625" style="83" customWidth="1"/>
    <col min="3" max="3" width="8.375" style="83" customWidth="1"/>
    <col min="4" max="4" width="7.00390625" style="83" customWidth="1"/>
    <col min="5" max="5" width="13.25390625" style="83" customWidth="1"/>
    <col min="6" max="6" width="12.25390625" style="83" customWidth="1"/>
    <col min="7" max="7" width="13.125" style="83" customWidth="1"/>
    <col min="8" max="8" width="12.375" style="83" customWidth="1"/>
    <col min="9" max="9" width="12.125" style="83" customWidth="1"/>
    <col min="10" max="10" width="12.625" style="83" customWidth="1"/>
    <col min="11" max="16384" width="0.875" style="83" customWidth="1"/>
  </cols>
  <sheetData>
    <row r="2" spans="1:10" ht="15">
      <c r="A2" s="545" t="s">
        <v>287</v>
      </c>
      <c r="B2" s="546"/>
      <c r="C2" s="546"/>
      <c r="D2" s="546"/>
      <c r="E2" s="546"/>
      <c r="F2" s="546"/>
      <c r="G2" s="546"/>
      <c r="H2" s="546"/>
      <c r="I2" s="546"/>
      <c r="J2" s="546"/>
    </row>
    <row r="4" spans="1:10" s="84" customFormat="1" ht="47.25" customHeight="1">
      <c r="A4" s="541" t="s">
        <v>3</v>
      </c>
      <c r="B4" s="549" t="s">
        <v>22</v>
      </c>
      <c r="C4" s="541" t="s">
        <v>254</v>
      </c>
      <c r="D4" s="541" t="s">
        <v>88</v>
      </c>
      <c r="E4" s="541" t="s">
        <v>103</v>
      </c>
      <c r="F4" s="541" t="s">
        <v>276</v>
      </c>
      <c r="G4" s="541" t="s">
        <v>216</v>
      </c>
      <c r="H4" s="541" t="s">
        <v>221</v>
      </c>
      <c r="I4" s="547" t="s">
        <v>19</v>
      </c>
      <c r="J4" s="548"/>
    </row>
    <row r="5" spans="1:10" s="84" customFormat="1" ht="25.5">
      <c r="A5" s="542"/>
      <c r="B5" s="550"/>
      <c r="C5" s="542"/>
      <c r="D5" s="542"/>
      <c r="E5" s="542"/>
      <c r="F5" s="542"/>
      <c r="G5" s="542"/>
      <c r="H5" s="542"/>
      <c r="I5" s="78" t="s">
        <v>2</v>
      </c>
      <c r="J5" s="78" t="s">
        <v>34</v>
      </c>
    </row>
    <row r="6" spans="1:10" s="85" customFormat="1" ht="12.75">
      <c r="A6" s="89">
        <v>1</v>
      </c>
      <c r="B6" s="88"/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</row>
    <row r="7" spans="1:10" s="86" customFormat="1" ht="51">
      <c r="A7" s="91" t="s">
        <v>7</v>
      </c>
      <c r="B7" s="92" t="s">
        <v>89</v>
      </c>
      <c r="C7" s="93">
        <v>226</v>
      </c>
      <c r="D7" s="94" t="s">
        <v>1</v>
      </c>
      <c r="E7" s="94" t="s">
        <v>1</v>
      </c>
      <c r="F7" s="94">
        <f>F9+F10+F11</f>
        <v>7030000</v>
      </c>
      <c r="G7" s="94">
        <f>G9+G10+G11</f>
        <v>7030000</v>
      </c>
      <c r="H7" s="94"/>
      <c r="I7" s="94"/>
      <c r="J7" s="94"/>
    </row>
    <row r="8" spans="1:10" s="87" customFormat="1" ht="12.75">
      <c r="A8" s="95" t="s">
        <v>23</v>
      </c>
      <c r="B8" s="11" t="s">
        <v>53</v>
      </c>
      <c r="C8" s="96" t="s">
        <v>1</v>
      </c>
      <c r="D8" s="97" t="s">
        <v>1</v>
      </c>
      <c r="E8" s="97" t="s">
        <v>1</v>
      </c>
      <c r="F8" s="97" t="s">
        <v>1</v>
      </c>
      <c r="G8" s="97" t="s">
        <v>1</v>
      </c>
      <c r="H8" s="97" t="s">
        <v>1</v>
      </c>
      <c r="I8" s="97" t="s">
        <v>1</v>
      </c>
      <c r="J8" s="97" t="s">
        <v>1</v>
      </c>
    </row>
    <row r="9" spans="1:10" s="87" customFormat="1" ht="12.75">
      <c r="A9" s="95"/>
      <c r="B9" s="11" t="s">
        <v>481</v>
      </c>
      <c r="C9" s="96">
        <v>226</v>
      </c>
      <c r="D9" s="97">
        <v>1</v>
      </c>
      <c r="E9" s="97">
        <v>2343334</v>
      </c>
      <c r="F9" s="97">
        <f>D9*E9</f>
        <v>2343334</v>
      </c>
      <c r="G9" s="97">
        <f>F9</f>
        <v>2343334</v>
      </c>
      <c r="H9" s="97"/>
      <c r="I9" s="97"/>
      <c r="J9" s="97"/>
    </row>
    <row r="10" spans="1:10" s="87" customFormat="1" ht="25.5">
      <c r="A10" s="95"/>
      <c r="B10" s="11" t="s">
        <v>482</v>
      </c>
      <c r="C10" s="96">
        <v>226</v>
      </c>
      <c r="D10" s="97">
        <v>1</v>
      </c>
      <c r="E10" s="97">
        <v>2343333</v>
      </c>
      <c r="F10" s="97">
        <f>D10*E10</f>
        <v>2343333</v>
      </c>
      <c r="G10" s="97">
        <f>F10</f>
        <v>2343333</v>
      </c>
      <c r="H10" s="97"/>
      <c r="I10" s="97"/>
      <c r="J10" s="97"/>
    </row>
    <row r="11" spans="1:10" s="87" customFormat="1" ht="25.5">
      <c r="A11" s="95"/>
      <c r="B11" s="11" t="s">
        <v>483</v>
      </c>
      <c r="C11" s="96">
        <v>226</v>
      </c>
      <c r="D11" s="97">
        <v>1</v>
      </c>
      <c r="E11" s="97">
        <v>2343333</v>
      </c>
      <c r="F11" s="97">
        <f>D11*E11</f>
        <v>2343333</v>
      </c>
      <c r="G11" s="97">
        <f>F11</f>
        <v>2343333</v>
      </c>
      <c r="H11" s="97"/>
      <c r="I11" s="97"/>
      <c r="J11" s="97"/>
    </row>
    <row r="12" spans="1:10" s="86" customFormat="1" ht="38.25">
      <c r="A12" s="91" t="s">
        <v>8</v>
      </c>
      <c r="B12" s="92" t="s">
        <v>91</v>
      </c>
      <c r="C12" s="93">
        <v>226</v>
      </c>
      <c r="D12" s="94" t="s">
        <v>1</v>
      </c>
      <c r="E12" s="94" t="s">
        <v>1</v>
      </c>
      <c r="F12" s="94">
        <f>F14+F15+F16</f>
        <v>161096.40000000002</v>
      </c>
      <c r="G12" s="94">
        <f>G14+G15+G16</f>
        <v>161096.40000000002</v>
      </c>
      <c r="H12" s="94"/>
      <c r="I12" s="94"/>
      <c r="J12" s="94"/>
    </row>
    <row r="13" spans="1:10" s="87" customFormat="1" ht="12.75">
      <c r="A13" s="95" t="s">
        <v>26</v>
      </c>
      <c r="B13" s="11" t="s">
        <v>90</v>
      </c>
      <c r="C13" s="96" t="s">
        <v>1</v>
      </c>
      <c r="D13" s="97" t="s">
        <v>1</v>
      </c>
      <c r="E13" s="97" t="s">
        <v>1</v>
      </c>
      <c r="F13" s="97" t="s">
        <v>1</v>
      </c>
      <c r="G13" s="97" t="s">
        <v>1</v>
      </c>
      <c r="H13" s="97" t="s">
        <v>1</v>
      </c>
      <c r="I13" s="97" t="s">
        <v>1</v>
      </c>
      <c r="J13" s="97" t="s">
        <v>1</v>
      </c>
    </row>
    <row r="14" spans="1:10" s="87" customFormat="1" ht="12.75">
      <c r="A14" s="95"/>
      <c r="B14" s="11" t="s">
        <v>481</v>
      </c>
      <c r="C14" s="96">
        <v>226</v>
      </c>
      <c r="D14" s="97">
        <v>1</v>
      </c>
      <c r="E14" s="97">
        <v>53698.8</v>
      </c>
      <c r="F14" s="97">
        <f>D14*E14</f>
        <v>53698.8</v>
      </c>
      <c r="G14" s="97">
        <f aca="true" t="shared" si="0" ref="G14:G19">F14</f>
        <v>53698.8</v>
      </c>
      <c r="H14" s="97"/>
      <c r="I14" s="97"/>
      <c r="J14" s="97"/>
    </row>
    <row r="15" spans="1:10" s="87" customFormat="1" ht="25.5">
      <c r="A15" s="95"/>
      <c r="B15" s="11" t="s">
        <v>482</v>
      </c>
      <c r="C15" s="96">
        <v>226</v>
      </c>
      <c r="D15" s="97">
        <v>1</v>
      </c>
      <c r="E15" s="97">
        <v>53698.8</v>
      </c>
      <c r="F15" s="97">
        <f>D15*E15</f>
        <v>53698.8</v>
      </c>
      <c r="G15" s="97">
        <f t="shared" si="0"/>
        <v>53698.8</v>
      </c>
      <c r="H15" s="97"/>
      <c r="I15" s="97"/>
      <c r="J15" s="97"/>
    </row>
    <row r="16" spans="1:10" s="87" customFormat="1" ht="25.5">
      <c r="A16" s="95"/>
      <c r="B16" s="11" t="s">
        <v>483</v>
      </c>
      <c r="C16" s="96">
        <v>226</v>
      </c>
      <c r="D16" s="97">
        <v>1</v>
      </c>
      <c r="E16" s="97">
        <v>53698.8</v>
      </c>
      <c r="F16" s="97">
        <f>D16*E16</f>
        <v>53698.8</v>
      </c>
      <c r="G16" s="97">
        <f t="shared" si="0"/>
        <v>53698.8</v>
      </c>
      <c r="H16" s="97"/>
      <c r="I16" s="97"/>
      <c r="J16" s="97"/>
    </row>
    <row r="17" spans="1:10" s="86" customFormat="1" ht="51">
      <c r="A17" s="91" t="s">
        <v>9</v>
      </c>
      <c r="B17" s="92" t="s">
        <v>92</v>
      </c>
      <c r="C17" s="93"/>
      <c r="D17" s="94" t="s">
        <v>1</v>
      </c>
      <c r="E17" s="94" t="s">
        <v>1</v>
      </c>
      <c r="F17" s="94">
        <f>F18</f>
        <v>16000</v>
      </c>
      <c r="G17" s="94">
        <f t="shared" si="0"/>
        <v>16000</v>
      </c>
      <c r="H17" s="94"/>
      <c r="I17" s="94"/>
      <c r="J17" s="94"/>
    </row>
    <row r="18" spans="1:10" s="87" customFormat="1" ht="25.5">
      <c r="A18" s="95" t="s">
        <v>12</v>
      </c>
      <c r="B18" s="11" t="s">
        <v>93</v>
      </c>
      <c r="C18" s="96">
        <v>226</v>
      </c>
      <c r="D18" s="97">
        <v>2</v>
      </c>
      <c r="E18" s="97">
        <v>16000</v>
      </c>
      <c r="F18" s="97">
        <v>16000</v>
      </c>
      <c r="G18" s="97">
        <f t="shared" si="0"/>
        <v>16000</v>
      </c>
      <c r="H18" s="97"/>
      <c r="I18" s="97"/>
      <c r="J18" s="97"/>
    </row>
    <row r="19" spans="1:10" s="86" customFormat="1" ht="63.75">
      <c r="A19" s="91" t="s">
        <v>10</v>
      </c>
      <c r="B19" s="92" t="s">
        <v>484</v>
      </c>
      <c r="C19" s="93">
        <v>226</v>
      </c>
      <c r="D19" s="94">
        <v>1</v>
      </c>
      <c r="E19" s="94">
        <v>400000</v>
      </c>
      <c r="F19" s="94">
        <v>400000</v>
      </c>
      <c r="G19" s="94">
        <f t="shared" si="0"/>
        <v>400000</v>
      </c>
      <c r="H19" s="94"/>
      <c r="I19" s="94"/>
      <c r="J19" s="94"/>
    </row>
    <row r="20" spans="1:10" s="86" customFormat="1" ht="12.75">
      <c r="A20" s="91" t="s">
        <v>11</v>
      </c>
      <c r="B20" s="92" t="s">
        <v>485</v>
      </c>
      <c r="C20" s="93">
        <v>226</v>
      </c>
      <c r="D20" s="94">
        <v>1</v>
      </c>
      <c r="E20" s="94">
        <v>14173180</v>
      </c>
      <c r="F20" s="94">
        <f>E20</f>
        <v>14173180</v>
      </c>
      <c r="G20" s="94">
        <v>2673180</v>
      </c>
      <c r="H20" s="94">
        <v>2000000</v>
      </c>
      <c r="I20" s="94">
        <v>9500000</v>
      </c>
      <c r="J20" s="94"/>
    </row>
    <row r="21" spans="1:10" s="86" customFormat="1" ht="12.75">
      <c r="A21" s="91" t="s">
        <v>14</v>
      </c>
      <c r="B21" s="92" t="s">
        <v>486</v>
      </c>
      <c r="C21" s="93">
        <v>226</v>
      </c>
      <c r="D21" s="94">
        <v>1</v>
      </c>
      <c r="E21" s="94">
        <v>195000</v>
      </c>
      <c r="F21" s="94">
        <v>195000</v>
      </c>
      <c r="G21" s="94">
        <f aca="true" t="shared" si="1" ref="G21:G27">F21</f>
        <v>195000</v>
      </c>
      <c r="H21" s="94"/>
      <c r="I21" s="94"/>
      <c r="J21" s="94"/>
    </row>
    <row r="22" spans="1:10" s="86" customFormat="1" ht="12.75">
      <c r="A22" s="91" t="s">
        <v>70</v>
      </c>
      <c r="B22" s="92" t="s">
        <v>487</v>
      </c>
      <c r="C22" s="93">
        <v>226</v>
      </c>
      <c r="D22" s="94">
        <v>1</v>
      </c>
      <c r="E22" s="94">
        <v>172987.2</v>
      </c>
      <c r="F22" s="94">
        <f>E22</f>
        <v>172987.2</v>
      </c>
      <c r="G22" s="94">
        <f t="shared" si="1"/>
        <v>172987.2</v>
      </c>
      <c r="H22" s="94"/>
      <c r="I22" s="94"/>
      <c r="J22" s="94"/>
    </row>
    <row r="23" spans="1:10" s="86" customFormat="1" ht="25.5">
      <c r="A23" s="91" t="s">
        <v>71</v>
      </c>
      <c r="B23" s="92" t="s">
        <v>488</v>
      </c>
      <c r="C23" s="93"/>
      <c r="D23" s="94" t="s">
        <v>1</v>
      </c>
      <c r="E23" s="94" t="s">
        <v>1</v>
      </c>
      <c r="F23" s="94">
        <f>F24+F25+F26</f>
        <v>621388.8</v>
      </c>
      <c r="G23" s="94">
        <f t="shared" si="1"/>
        <v>621388.8</v>
      </c>
      <c r="H23" s="94"/>
      <c r="I23" s="94"/>
      <c r="J23" s="94"/>
    </row>
    <row r="24" spans="1:10" s="87" customFormat="1" ht="12.75">
      <c r="A24" s="95"/>
      <c r="B24" s="11" t="s">
        <v>481</v>
      </c>
      <c r="C24" s="96">
        <v>226</v>
      </c>
      <c r="D24" s="97">
        <v>1</v>
      </c>
      <c r="E24" s="97">
        <v>207129.6</v>
      </c>
      <c r="F24" s="97">
        <f>D24*E24</f>
        <v>207129.6</v>
      </c>
      <c r="G24" s="97">
        <f t="shared" si="1"/>
        <v>207129.6</v>
      </c>
      <c r="H24" s="97"/>
      <c r="I24" s="97"/>
      <c r="J24" s="97"/>
    </row>
    <row r="25" spans="1:10" s="87" customFormat="1" ht="25.5">
      <c r="A25" s="95"/>
      <c r="B25" s="11" t="s">
        <v>482</v>
      </c>
      <c r="C25" s="96">
        <v>226</v>
      </c>
      <c r="D25" s="97">
        <v>1</v>
      </c>
      <c r="E25" s="97">
        <v>207129.6</v>
      </c>
      <c r="F25" s="97">
        <f>D25*E25</f>
        <v>207129.6</v>
      </c>
      <c r="G25" s="97">
        <f t="shared" si="1"/>
        <v>207129.6</v>
      </c>
      <c r="H25" s="97"/>
      <c r="I25" s="97"/>
      <c r="J25" s="97"/>
    </row>
    <row r="26" spans="1:10" s="87" customFormat="1" ht="25.5">
      <c r="A26" s="95"/>
      <c r="B26" s="11" t="s">
        <v>483</v>
      </c>
      <c r="C26" s="96">
        <v>226</v>
      </c>
      <c r="D26" s="97">
        <v>1</v>
      </c>
      <c r="E26" s="97">
        <v>207129.6</v>
      </c>
      <c r="F26" s="97">
        <f>D26*E26</f>
        <v>207129.6</v>
      </c>
      <c r="G26" s="97">
        <f t="shared" si="1"/>
        <v>207129.6</v>
      </c>
      <c r="H26" s="97"/>
      <c r="I26" s="97"/>
      <c r="J26" s="97"/>
    </row>
    <row r="27" spans="1:10" s="86" customFormat="1" ht="25.5">
      <c r="A27" s="91" t="s">
        <v>131</v>
      </c>
      <c r="B27" s="92" t="s">
        <v>489</v>
      </c>
      <c r="C27" s="93">
        <v>226</v>
      </c>
      <c r="D27" s="94">
        <v>1</v>
      </c>
      <c r="E27" s="94">
        <v>33547.6</v>
      </c>
      <c r="F27" s="94">
        <f>D27*E27</f>
        <v>33547.6</v>
      </c>
      <c r="G27" s="94">
        <f t="shared" si="1"/>
        <v>33547.6</v>
      </c>
      <c r="H27" s="94"/>
      <c r="I27" s="94"/>
      <c r="J27" s="94"/>
    </row>
    <row r="28" spans="1:10" s="86" customFormat="1" ht="12.75">
      <c r="A28" s="543" t="s">
        <v>18</v>
      </c>
      <c r="B28" s="544"/>
      <c r="C28" s="544"/>
      <c r="D28" s="544"/>
      <c r="E28" s="544"/>
      <c r="F28" s="90">
        <f>F7+F12+F17+F19+F20+F21+F22+F23+F27</f>
        <v>22803200</v>
      </c>
      <c r="G28" s="90">
        <f>G7+G12+G17+G19+G20+G21+G22+G23+G27</f>
        <v>11303200</v>
      </c>
      <c r="H28" s="90">
        <f>H7+H12+H17+H19+H20+H21+H22+H23+H27</f>
        <v>2000000</v>
      </c>
      <c r="I28" s="90">
        <f>I7+I12+I17+I19+I20+I21+I22+I23+I27</f>
        <v>9500000</v>
      </c>
      <c r="J28" s="90"/>
    </row>
    <row r="31" ht="15">
      <c r="G31" s="98"/>
    </row>
  </sheetData>
  <sheetProtection/>
  <mergeCells count="11">
    <mergeCell ref="A2:J2"/>
    <mergeCell ref="I4:J4"/>
    <mergeCell ref="F4:F5"/>
    <mergeCell ref="G4:G5"/>
    <mergeCell ref="B4:B5"/>
    <mergeCell ref="E4:E5"/>
    <mergeCell ref="D4:D5"/>
    <mergeCell ref="C4:C5"/>
    <mergeCell ref="A4:A5"/>
    <mergeCell ref="H4:H5"/>
    <mergeCell ref="A28:E28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"/>
  <sheetViews>
    <sheetView view="pageBreakPreview" zoomScaleSheetLayoutView="100" zoomScalePageLayoutView="0" workbookViewId="0" topLeftCell="A1">
      <selection activeCell="O29" sqref="O29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94</v>
      </c>
    </row>
    <row r="3" spans="1:10" s="15" customFormat="1" ht="89.25" customHeight="1">
      <c r="A3" s="551" t="s">
        <v>3</v>
      </c>
      <c r="B3" s="551" t="s">
        <v>22</v>
      </c>
      <c r="C3" s="551" t="s">
        <v>254</v>
      </c>
      <c r="D3" s="551" t="s">
        <v>88</v>
      </c>
      <c r="E3" s="551" t="s">
        <v>103</v>
      </c>
      <c r="F3" s="551" t="s">
        <v>276</v>
      </c>
      <c r="G3" s="551" t="s">
        <v>216</v>
      </c>
      <c r="H3" s="551" t="s">
        <v>221</v>
      </c>
      <c r="I3" s="551" t="s">
        <v>19</v>
      </c>
      <c r="J3" s="551"/>
    </row>
    <row r="4" spans="1:10" s="15" customFormat="1" ht="25.5">
      <c r="A4" s="551"/>
      <c r="B4" s="551"/>
      <c r="C4" s="551"/>
      <c r="D4" s="551"/>
      <c r="E4" s="551"/>
      <c r="F4" s="551"/>
      <c r="G4" s="551"/>
      <c r="H4" s="551"/>
      <c r="I4" s="147" t="s">
        <v>2</v>
      </c>
      <c r="J4" s="147" t="s">
        <v>34</v>
      </c>
    </row>
    <row r="5" spans="1:10" s="18" customFormat="1" ht="12.75">
      <c r="A5" s="100">
        <v>1</v>
      </c>
      <c r="B5" s="148">
        <v>2</v>
      </c>
      <c r="C5" s="149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</row>
    <row r="6" spans="1:10" s="106" customFormat="1" ht="25.5">
      <c r="A6" s="150" t="s">
        <v>7</v>
      </c>
      <c r="B6" s="92" t="s">
        <v>96</v>
      </c>
      <c r="C6" s="93">
        <v>310</v>
      </c>
      <c r="D6" s="94" t="s">
        <v>1</v>
      </c>
      <c r="E6" s="94" t="s">
        <v>1</v>
      </c>
      <c r="F6" s="94">
        <f>F8+F9+F10</f>
        <v>1000000</v>
      </c>
      <c r="G6" s="94">
        <f>G8+G9+G10</f>
        <v>800000</v>
      </c>
      <c r="H6" s="94"/>
      <c r="I6" s="94">
        <f>100000+100000</f>
        <v>200000</v>
      </c>
      <c r="J6" s="94"/>
    </row>
    <row r="7" spans="1:10" s="19" customFormat="1" ht="12.75">
      <c r="A7" s="151" t="s">
        <v>23</v>
      </c>
      <c r="B7" s="11" t="s">
        <v>97</v>
      </c>
      <c r="C7" s="96" t="s">
        <v>1</v>
      </c>
      <c r="D7" s="97" t="s">
        <v>1</v>
      </c>
      <c r="E7" s="97" t="s">
        <v>1</v>
      </c>
      <c r="F7" s="97" t="s">
        <v>1</v>
      </c>
      <c r="G7" s="97" t="s">
        <v>1</v>
      </c>
      <c r="H7" s="97" t="s">
        <v>1</v>
      </c>
      <c r="I7" s="97" t="s">
        <v>1</v>
      </c>
      <c r="J7" s="97" t="s">
        <v>1</v>
      </c>
    </row>
    <row r="8" spans="1:10" s="19" customFormat="1" ht="25.5">
      <c r="A8" s="151" t="s">
        <v>24</v>
      </c>
      <c r="B8" s="11" t="s">
        <v>317</v>
      </c>
      <c r="C8" s="96">
        <v>310</v>
      </c>
      <c r="D8" s="97">
        <v>1</v>
      </c>
      <c r="E8" s="97">
        <v>450000</v>
      </c>
      <c r="F8" s="97">
        <f>D8*E8</f>
        <v>450000</v>
      </c>
      <c r="G8" s="97">
        <f>F8</f>
        <v>450000</v>
      </c>
      <c r="H8" s="97"/>
      <c r="I8" s="97"/>
      <c r="J8" s="97"/>
    </row>
    <row r="9" spans="1:10" s="19" customFormat="1" ht="12.75">
      <c r="A9" s="151" t="s">
        <v>25</v>
      </c>
      <c r="B9" s="11" t="s">
        <v>318</v>
      </c>
      <c r="C9" s="96">
        <v>310</v>
      </c>
      <c r="D9" s="97">
        <v>1</v>
      </c>
      <c r="E9" s="97">
        <v>150000</v>
      </c>
      <c r="F9" s="97">
        <f>D9*E9</f>
        <v>150000</v>
      </c>
      <c r="G9" s="97">
        <f>F9</f>
        <v>150000</v>
      </c>
      <c r="H9" s="97"/>
      <c r="I9" s="97"/>
      <c r="J9" s="97"/>
    </row>
    <row r="10" spans="1:10" s="19" customFormat="1" ht="12.75">
      <c r="A10" s="151" t="s">
        <v>85</v>
      </c>
      <c r="B10" s="11" t="s">
        <v>319</v>
      </c>
      <c r="C10" s="96">
        <v>310</v>
      </c>
      <c r="D10" s="97">
        <v>2</v>
      </c>
      <c r="E10" s="97">
        <v>200000</v>
      </c>
      <c r="F10" s="97">
        <f>D10*E10</f>
        <v>400000</v>
      </c>
      <c r="G10" s="97">
        <v>200000</v>
      </c>
      <c r="H10" s="97"/>
      <c r="I10" s="97">
        <v>200000</v>
      </c>
      <c r="J10" s="97"/>
    </row>
    <row r="11" spans="1:10" s="106" customFormat="1" ht="12.75">
      <c r="A11" s="552" t="s">
        <v>18</v>
      </c>
      <c r="B11" s="553"/>
      <c r="C11" s="553"/>
      <c r="D11" s="553"/>
      <c r="E11" s="554"/>
      <c r="F11" s="94">
        <f>F6</f>
        <v>1000000</v>
      </c>
      <c r="G11" s="152">
        <f>G6</f>
        <v>800000</v>
      </c>
      <c r="H11" s="152"/>
      <c r="I11" s="152">
        <f>I6</f>
        <v>200000</v>
      </c>
      <c r="J11" s="153"/>
    </row>
    <row r="12" spans="2:10" ht="15" hidden="1">
      <c r="B12" s="82"/>
      <c r="C12" s="82"/>
      <c r="D12" s="82"/>
      <c r="E12" s="82"/>
      <c r="F12" s="82"/>
      <c r="G12" s="82"/>
      <c r="H12" s="82"/>
      <c r="I12" s="82"/>
      <c r="J12" s="82"/>
    </row>
    <row r="13" ht="15">
      <c r="G13" s="133"/>
    </row>
  </sheetData>
  <sheetProtection/>
  <mergeCells count="10">
    <mergeCell ref="F3:F4"/>
    <mergeCell ref="A11:E11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"/>
  <sheetViews>
    <sheetView view="pageBreakPreview" zoomScaleSheetLayoutView="100" zoomScalePageLayoutView="0" workbookViewId="0" topLeftCell="A1">
      <selection activeCell="Q8" sqref="Q8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406" t="s">
        <v>3</v>
      </c>
      <c r="B3" s="555" t="s">
        <v>22</v>
      </c>
      <c r="C3" s="557" t="s">
        <v>254</v>
      </c>
      <c r="D3" s="557" t="s">
        <v>74</v>
      </c>
      <c r="E3" s="557" t="s">
        <v>95</v>
      </c>
      <c r="F3" s="557" t="s">
        <v>101</v>
      </c>
      <c r="G3" s="561" t="s">
        <v>275</v>
      </c>
      <c r="H3" s="563" t="s">
        <v>220</v>
      </c>
      <c r="I3" s="563" t="s">
        <v>221</v>
      </c>
      <c r="J3" s="559" t="s">
        <v>19</v>
      </c>
      <c r="K3" s="560"/>
    </row>
    <row r="4" spans="1:11" s="3" customFormat="1" ht="12.75">
      <c r="A4" s="412"/>
      <c r="B4" s="556"/>
      <c r="C4" s="558"/>
      <c r="D4" s="558"/>
      <c r="E4" s="557"/>
      <c r="F4" s="557"/>
      <c r="G4" s="562"/>
      <c r="H4" s="564"/>
      <c r="I4" s="564"/>
      <c r="J4" s="122" t="s">
        <v>2</v>
      </c>
      <c r="K4" s="122" t="s">
        <v>20</v>
      </c>
    </row>
    <row r="5" spans="1:11" s="6" customFormat="1" ht="12.75">
      <c r="A5" s="117">
        <v>1</v>
      </c>
      <c r="B5" s="126">
        <v>2</v>
      </c>
      <c r="C5" s="127">
        <v>3</v>
      </c>
      <c r="D5" s="127">
        <v>4</v>
      </c>
      <c r="E5" s="128">
        <v>5</v>
      </c>
      <c r="F5" s="128">
        <v>6</v>
      </c>
      <c r="G5" s="128">
        <v>7</v>
      </c>
      <c r="H5" s="125">
        <v>8</v>
      </c>
      <c r="I5" s="125">
        <v>9</v>
      </c>
      <c r="J5" s="125">
        <v>10</v>
      </c>
      <c r="K5" s="125">
        <v>11</v>
      </c>
    </row>
    <row r="6" spans="1:11" s="5" customFormat="1" ht="25.5">
      <c r="A6" s="119" t="s">
        <v>7</v>
      </c>
      <c r="B6" s="124" t="s">
        <v>99</v>
      </c>
      <c r="C6" s="123" t="s">
        <v>1</v>
      </c>
      <c r="D6" s="123" t="s">
        <v>1</v>
      </c>
      <c r="E6" s="118" t="s">
        <v>1</v>
      </c>
      <c r="F6" s="118" t="s">
        <v>1</v>
      </c>
      <c r="G6" s="116" t="s">
        <v>1</v>
      </c>
      <c r="H6" s="116" t="s">
        <v>1</v>
      </c>
      <c r="I6" s="122" t="s">
        <v>1</v>
      </c>
      <c r="J6" s="116" t="s">
        <v>1</v>
      </c>
      <c r="K6" s="116" t="s">
        <v>1</v>
      </c>
    </row>
    <row r="7" spans="1:11" s="5" customFormat="1" ht="25.5">
      <c r="A7" s="119" t="s">
        <v>23</v>
      </c>
      <c r="B7" s="124" t="s">
        <v>100</v>
      </c>
      <c r="C7" s="123"/>
      <c r="D7" s="123" t="s">
        <v>1</v>
      </c>
      <c r="E7" s="118" t="s">
        <v>1</v>
      </c>
      <c r="F7" s="118" t="s">
        <v>1</v>
      </c>
      <c r="G7" s="121">
        <f>G8+G9+G10+G11+G12+G13</f>
        <v>11761563.65</v>
      </c>
      <c r="H7" s="120">
        <f>H8+H9+H10+H11+H12+H13</f>
        <v>2450000</v>
      </c>
      <c r="I7" s="134">
        <f>I8+I9+I10+I11+I12+I13</f>
        <v>2780000</v>
      </c>
      <c r="J7" s="134">
        <f>J8+J9+J10+J11+J12+J13</f>
        <v>6531563.65</v>
      </c>
      <c r="K7" s="116"/>
    </row>
    <row r="8" spans="1:12" s="5" customFormat="1" ht="89.25">
      <c r="A8" s="119" t="s">
        <v>46</v>
      </c>
      <c r="B8" s="79" t="s">
        <v>312</v>
      </c>
      <c r="C8" s="81">
        <v>341</v>
      </c>
      <c r="D8" s="80" t="s">
        <v>526</v>
      </c>
      <c r="E8" s="80">
        <v>1</v>
      </c>
      <c r="F8" s="80">
        <v>30000</v>
      </c>
      <c r="G8" s="80">
        <f aca="true" t="shared" si="0" ref="G8:G13">E8*F8</f>
        <v>30000</v>
      </c>
      <c r="H8" s="80">
        <f>G8</f>
        <v>30000</v>
      </c>
      <c r="I8" s="80"/>
      <c r="J8" s="80"/>
      <c r="K8" s="116"/>
      <c r="L8" s="116"/>
    </row>
    <row r="9" spans="1:12" s="5" customFormat="1" ht="38.25">
      <c r="A9" s="119" t="s">
        <v>471</v>
      </c>
      <c r="B9" s="79" t="s">
        <v>313</v>
      </c>
      <c r="C9" s="81">
        <v>342</v>
      </c>
      <c r="D9" s="80" t="s">
        <v>526</v>
      </c>
      <c r="E9" s="80">
        <v>1</v>
      </c>
      <c r="F9" s="80">
        <f>350388.24+5702915.75+1390000+1390000</f>
        <v>8833303.99</v>
      </c>
      <c r="G9" s="80">
        <f t="shared" si="0"/>
        <v>8833303.99</v>
      </c>
      <c r="H9" s="80"/>
      <c r="I9" s="80">
        <f>1390000+1390000</f>
        <v>2780000</v>
      </c>
      <c r="J9" s="80">
        <f>350388.24+5702915.75</f>
        <v>6053303.99</v>
      </c>
      <c r="K9" s="116"/>
      <c r="L9" s="116"/>
    </row>
    <row r="10" spans="1:12" s="5" customFormat="1" ht="51">
      <c r="A10" s="119" t="s">
        <v>475</v>
      </c>
      <c r="B10" s="79" t="s">
        <v>314</v>
      </c>
      <c r="C10" s="81">
        <v>344</v>
      </c>
      <c r="D10" s="80" t="s">
        <v>526</v>
      </c>
      <c r="E10" s="80">
        <v>2</v>
      </c>
      <c r="F10" s="80">
        <v>175000</v>
      </c>
      <c r="G10" s="80">
        <f t="shared" si="0"/>
        <v>350000</v>
      </c>
      <c r="H10" s="80">
        <v>350000</v>
      </c>
      <c r="I10" s="80"/>
      <c r="J10" s="80"/>
      <c r="K10" s="116"/>
      <c r="L10" s="116"/>
    </row>
    <row r="11" spans="1:12" s="5" customFormat="1" ht="38.25">
      <c r="A11" s="119" t="s">
        <v>517</v>
      </c>
      <c r="B11" s="79" t="s">
        <v>315</v>
      </c>
      <c r="C11" s="81">
        <v>345</v>
      </c>
      <c r="D11" s="80" t="s">
        <v>526</v>
      </c>
      <c r="E11" s="80">
        <v>2</v>
      </c>
      <c r="F11" s="80">
        <v>200000</v>
      </c>
      <c r="G11" s="80">
        <f t="shared" si="0"/>
        <v>400000</v>
      </c>
      <c r="H11" s="80">
        <v>200000</v>
      </c>
      <c r="I11" s="80"/>
      <c r="J11" s="80">
        <v>200000</v>
      </c>
      <c r="K11" s="116"/>
      <c r="L11" s="116"/>
    </row>
    <row r="12" spans="1:12" s="5" customFormat="1" ht="38.25">
      <c r="A12" s="119" t="s">
        <v>518</v>
      </c>
      <c r="B12" s="79" t="s">
        <v>316</v>
      </c>
      <c r="C12" s="81">
        <v>346</v>
      </c>
      <c r="D12" s="80" t="s">
        <v>526</v>
      </c>
      <c r="E12" s="80">
        <v>10</v>
      </c>
      <c r="F12" s="80">
        <v>187000</v>
      </c>
      <c r="G12" s="80">
        <f t="shared" si="0"/>
        <v>1870000</v>
      </c>
      <c r="H12" s="80">
        <f>1200000+670000</f>
        <v>1870000</v>
      </c>
      <c r="I12" s="80"/>
      <c r="J12" s="80"/>
      <c r="K12" s="116"/>
      <c r="L12" s="116"/>
    </row>
    <row r="13" spans="1:12" s="5" customFormat="1" ht="38.25">
      <c r="A13" s="119" t="s">
        <v>516</v>
      </c>
      <c r="B13" s="79" t="s">
        <v>316</v>
      </c>
      <c r="C13" s="81">
        <v>346</v>
      </c>
      <c r="D13" s="80" t="s">
        <v>526</v>
      </c>
      <c r="E13" s="80">
        <v>1</v>
      </c>
      <c r="F13" s="80">
        <v>278259.66</v>
      </c>
      <c r="G13" s="80">
        <f t="shared" si="0"/>
        <v>278259.66</v>
      </c>
      <c r="H13" s="80"/>
      <c r="I13" s="80"/>
      <c r="J13" s="80">
        <f>128259.66+150000</f>
        <v>278259.66000000003</v>
      </c>
      <c r="K13" s="116"/>
      <c r="L13" s="116"/>
    </row>
    <row r="14" spans="1:11" s="22" customFormat="1" ht="12.75">
      <c r="A14" s="453" t="s">
        <v>18</v>
      </c>
      <c r="B14" s="454"/>
      <c r="C14" s="454"/>
      <c r="D14" s="454"/>
      <c r="E14" s="454"/>
      <c r="F14" s="454"/>
      <c r="G14" s="135">
        <f>G7</f>
        <v>11761563.65</v>
      </c>
      <c r="H14" s="135">
        <f>H7</f>
        <v>2450000</v>
      </c>
      <c r="I14" s="135">
        <f>I7</f>
        <v>2780000</v>
      </c>
      <c r="J14" s="135">
        <f>J7</f>
        <v>6531563.65</v>
      </c>
      <c r="K14" s="131"/>
    </row>
  </sheetData>
  <sheetProtection/>
  <mergeCells count="11">
    <mergeCell ref="J3:K3"/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14:F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zoomScalePageLayoutView="0" workbookViewId="0" topLeftCell="A22">
      <selection activeCell="DB39" sqref="A1:DI39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233" t="s">
        <v>478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</row>
    <row r="3" spans="1:106" ht="11.25" customHeight="1">
      <c r="A3" s="234" t="s">
        <v>3</v>
      </c>
      <c r="B3" s="234"/>
      <c r="C3" s="234"/>
      <c r="D3" s="234"/>
      <c r="E3" s="234"/>
      <c r="F3" s="234"/>
      <c r="G3" s="234"/>
      <c r="H3" s="235"/>
      <c r="I3" s="177" t="s">
        <v>35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240"/>
      <c r="CN3" s="169" t="s">
        <v>177</v>
      </c>
      <c r="CO3" s="234"/>
      <c r="CP3" s="234"/>
      <c r="CQ3" s="234"/>
      <c r="CR3" s="234"/>
      <c r="CS3" s="234"/>
      <c r="CT3" s="234"/>
      <c r="CU3" s="235"/>
      <c r="CV3" s="169" t="s">
        <v>178</v>
      </c>
      <c r="CW3" s="169" t="s">
        <v>451</v>
      </c>
      <c r="CX3" s="169" t="s">
        <v>452</v>
      </c>
      <c r="CY3" s="172" t="s">
        <v>126</v>
      </c>
      <c r="CZ3" s="173"/>
      <c r="DA3" s="173"/>
      <c r="DB3" s="174"/>
    </row>
    <row r="4" spans="1:106" ht="11.25" customHeight="1">
      <c r="A4" s="236"/>
      <c r="B4" s="236"/>
      <c r="C4" s="236"/>
      <c r="D4" s="236"/>
      <c r="E4" s="236"/>
      <c r="F4" s="236"/>
      <c r="G4" s="236"/>
      <c r="H4" s="237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241"/>
      <c r="CN4" s="170"/>
      <c r="CO4" s="236"/>
      <c r="CP4" s="236"/>
      <c r="CQ4" s="236"/>
      <c r="CR4" s="236"/>
      <c r="CS4" s="236"/>
      <c r="CT4" s="236"/>
      <c r="CU4" s="237"/>
      <c r="CV4" s="170"/>
      <c r="CW4" s="170"/>
      <c r="CX4" s="170"/>
      <c r="CY4" s="69" t="s">
        <v>341</v>
      </c>
      <c r="CZ4" s="69" t="s">
        <v>342</v>
      </c>
      <c r="DA4" s="69" t="s">
        <v>343</v>
      </c>
      <c r="DB4" s="175" t="s">
        <v>127</v>
      </c>
    </row>
    <row r="5" spans="1:106" ht="39" customHeight="1">
      <c r="A5" s="238"/>
      <c r="B5" s="238"/>
      <c r="C5" s="238"/>
      <c r="D5" s="238"/>
      <c r="E5" s="238"/>
      <c r="F5" s="238"/>
      <c r="G5" s="238"/>
      <c r="H5" s="23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242"/>
      <c r="CN5" s="171"/>
      <c r="CO5" s="238"/>
      <c r="CP5" s="238"/>
      <c r="CQ5" s="238"/>
      <c r="CR5" s="238"/>
      <c r="CS5" s="238"/>
      <c r="CT5" s="238"/>
      <c r="CU5" s="239"/>
      <c r="CV5" s="171"/>
      <c r="CW5" s="171"/>
      <c r="CX5" s="171"/>
      <c r="CY5" s="33" t="s">
        <v>179</v>
      </c>
      <c r="CZ5" s="70" t="s">
        <v>180</v>
      </c>
      <c r="DA5" s="70" t="s">
        <v>181</v>
      </c>
      <c r="DB5" s="176"/>
    </row>
    <row r="6" spans="1:106" ht="13.5" customHeight="1" thickBot="1">
      <c r="A6" s="228" t="s">
        <v>7</v>
      </c>
      <c r="B6" s="228"/>
      <c r="C6" s="228"/>
      <c r="D6" s="228"/>
      <c r="E6" s="228"/>
      <c r="F6" s="228"/>
      <c r="G6" s="228"/>
      <c r="H6" s="229"/>
      <c r="I6" s="228" t="s">
        <v>8</v>
      </c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9"/>
      <c r="CN6" s="230" t="s">
        <v>9</v>
      </c>
      <c r="CO6" s="231"/>
      <c r="CP6" s="231"/>
      <c r="CQ6" s="231"/>
      <c r="CR6" s="231"/>
      <c r="CS6" s="231"/>
      <c r="CT6" s="231"/>
      <c r="CU6" s="232"/>
      <c r="CV6" s="71" t="s">
        <v>10</v>
      </c>
      <c r="CW6" s="71" t="s">
        <v>36</v>
      </c>
      <c r="CX6" s="71" t="s">
        <v>222</v>
      </c>
      <c r="CY6" s="71" t="s">
        <v>11</v>
      </c>
      <c r="CZ6" s="71" t="s">
        <v>14</v>
      </c>
      <c r="DA6" s="71" t="s">
        <v>70</v>
      </c>
      <c r="DB6" s="72" t="s">
        <v>71</v>
      </c>
    </row>
    <row r="7" spans="1:106" ht="15.75" customHeight="1">
      <c r="A7" s="221">
        <v>1</v>
      </c>
      <c r="B7" s="221"/>
      <c r="C7" s="221"/>
      <c r="D7" s="221"/>
      <c r="E7" s="221"/>
      <c r="F7" s="221"/>
      <c r="G7" s="221"/>
      <c r="H7" s="222"/>
      <c r="I7" s="223" t="s">
        <v>468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5" t="s">
        <v>182</v>
      </c>
      <c r="CO7" s="226"/>
      <c r="CP7" s="226"/>
      <c r="CQ7" s="226"/>
      <c r="CR7" s="226"/>
      <c r="CS7" s="226"/>
      <c r="CT7" s="226"/>
      <c r="CU7" s="227"/>
      <c r="CV7" s="34" t="s">
        <v>453</v>
      </c>
      <c r="CW7" s="34" t="s">
        <v>134</v>
      </c>
      <c r="CX7" s="34" t="s">
        <v>453</v>
      </c>
      <c r="CY7" s="35">
        <v>50346163.65</v>
      </c>
      <c r="CZ7" s="35">
        <v>46299837.66</v>
      </c>
      <c r="DA7" s="35">
        <v>46299837.66</v>
      </c>
      <c r="DB7" s="36"/>
    </row>
    <row r="8" spans="1:106" ht="24" customHeight="1">
      <c r="A8" s="216" t="s">
        <v>23</v>
      </c>
      <c r="B8" s="216"/>
      <c r="C8" s="216"/>
      <c r="D8" s="216"/>
      <c r="E8" s="216"/>
      <c r="F8" s="216"/>
      <c r="G8" s="216"/>
      <c r="H8" s="217"/>
      <c r="I8" s="218" t="s">
        <v>469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20" t="s">
        <v>183</v>
      </c>
      <c r="CO8" s="216"/>
      <c r="CP8" s="216"/>
      <c r="CQ8" s="216"/>
      <c r="CR8" s="216"/>
      <c r="CS8" s="216"/>
      <c r="CT8" s="216"/>
      <c r="CU8" s="217"/>
      <c r="CV8" s="37" t="s">
        <v>453</v>
      </c>
      <c r="CW8" s="37" t="s">
        <v>134</v>
      </c>
      <c r="CX8" s="37" t="s">
        <v>453</v>
      </c>
      <c r="CY8" s="38">
        <v>50346163.65</v>
      </c>
      <c r="CZ8" s="38">
        <v>46299837.66</v>
      </c>
      <c r="DA8" s="38">
        <v>46299837.66</v>
      </c>
      <c r="DB8" s="39"/>
    </row>
    <row r="9" spans="1:106" ht="24" customHeight="1">
      <c r="A9" s="216" t="s">
        <v>46</v>
      </c>
      <c r="B9" s="216"/>
      <c r="C9" s="216"/>
      <c r="D9" s="216"/>
      <c r="E9" s="216"/>
      <c r="F9" s="216"/>
      <c r="G9" s="216"/>
      <c r="H9" s="217"/>
      <c r="I9" s="218" t="s">
        <v>455</v>
      </c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20" t="s">
        <v>184</v>
      </c>
      <c r="CO9" s="216"/>
      <c r="CP9" s="216"/>
      <c r="CQ9" s="216"/>
      <c r="CR9" s="216"/>
      <c r="CS9" s="216"/>
      <c r="CT9" s="216"/>
      <c r="CU9" s="217"/>
      <c r="CV9" s="37" t="s">
        <v>453</v>
      </c>
      <c r="CW9" s="37" t="s">
        <v>134</v>
      </c>
      <c r="CX9" s="37" t="s">
        <v>453</v>
      </c>
      <c r="CY9" s="38">
        <v>27134600</v>
      </c>
      <c r="CZ9" s="38">
        <v>27134600</v>
      </c>
      <c r="DA9" s="38">
        <v>27134600</v>
      </c>
      <c r="DB9" s="39"/>
    </row>
    <row r="10" spans="1:106" ht="24" customHeight="1">
      <c r="A10" s="216" t="s">
        <v>454</v>
      </c>
      <c r="B10" s="216"/>
      <c r="C10" s="216"/>
      <c r="D10" s="216"/>
      <c r="E10" s="216"/>
      <c r="F10" s="216"/>
      <c r="G10" s="216"/>
      <c r="H10" s="217"/>
      <c r="I10" s="218" t="s">
        <v>456</v>
      </c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20" t="s">
        <v>185</v>
      </c>
      <c r="CO10" s="216"/>
      <c r="CP10" s="216"/>
      <c r="CQ10" s="216"/>
      <c r="CR10" s="216"/>
      <c r="CS10" s="216"/>
      <c r="CT10" s="216"/>
      <c r="CU10" s="217"/>
      <c r="CV10" s="37" t="s">
        <v>470</v>
      </c>
      <c r="CW10" s="37" t="s">
        <v>134</v>
      </c>
      <c r="CX10" s="37" t="s">
        <v>453</v>
      </c>
      <c r="CY10" s="38">
        <v>27134600</v>
      </c>
      <c r="CZ10" s="38">
        <v>27134600</v>
      </c>
      <c r="DA10" s="38">
        <v>27134600</v>
      </c>
      <c r="DB10" s="39"/>
    </row>
    <row r="11" spans="1:106" ht="24" customHeight="1">
      <c r="A11" s="216" t="s">
        <v>471</v>
      </c>
      <c r="B11" s="216"/>
      <c r="C11" s="216"/>
      <c r="D11" s="216"/>
      <c r="E11" s="216"/>
      <c r="F11" s="216"/>
      <c r="G11" s="216"/>
      <c r="H11" s="217"/>
      <c r="I11" s="218" t="s">
        <v>457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20" t="s">
        <v>186</v>
      </c>
      <c r="CO11" s="216"/>
      <c r="CP11" s="216"/>
      <c r="CQ11" s="216"/>
      <c r="CR11" s="216"/>
      <c r="CS11" s="216"/>
      <c r="CT11" s="216"/>
      <c r="CU11" s="217"/>
      <c r="CV11" s="37" t="s">
        <v>453</v>
      </c>
      <c r="CW11" s="37" t="s">
        <v>134</v>
      </c>
      <c r="CX11" s="37" t="s">
        <v>453</v>
      </c>
      <c r="CY11" s="38">
        <v>6980000</v>
      </c>
      <c r="CZ11" s="38">
        <v>4780000</v>
      </c>
      <c r="DA11" s="38">
        <v>4780000</v>
      </c>
      <c r="DB11" s="39"/>
    </row>
    <row r="12" spans="1:106" ht="24" customHeight="1">
      <c r="A12" s="216" t="s">
        <v>472</v>
      </c>
      <c r="B12" s="216"/>
      <c r="C12" s="216"/>
      <c r="D12" s="216"/>
      <c r="E12" s="216"/>
      <c r="F12" s="216"/>
      <c r="G12" s="216"/>
      <c r="H12" s="217"/>
      <c r="I12" s="218" t="s">
        <v>456</v>
      </c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20" t="s">
        <v>187</v>
      </c>
      <c r="CO12" s="216"/>
      <c r="CP12" s="216"/>
      <c r="CQ12" s="216"/>
      <c r="CR12" s="216"/>
      <c r="CS12" s="216"/>
      <c r="CT12" s="216"/>
      <c r="CU12" s="217"/>
      <c r="CV12" s="37" t="s">
        <v>453</v>
      </c>
      <c r="CW12" s="37" t="s">
        <v>134</v>
      </c>
      <c r="CX12" s="37" t="s">
        <v>453</v>
      </c>
      <c r="CY12" s="38">
        <v>6980000</v>
      </c>
      <c r="CZ12" s="38">
        <v>4780000</v>
      </c>
      <c r="DA12" s="38">
        <v>4780000</v>
      </c>
      <c r="DB12" s="39"/>
    </row>
    <row r="13" spans="1:106" ht="24" customHeight="1">
      <c r="A13" s="216" t="s">
        <v>473</v>
      </c>
      <c r="B13" s="216"/>
      <c r="C13" s="216"/>
      <c r="D13" s="216"/>
      <c r="E13" s="216"/>
      <c r="F13" s="216"/>
      <c r="G13" s="216"/>
      <c r="H13" s="217"/>
      <c r="I13" s="218" t="s">
        <v>474</v>
      </c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20" t="s">
        <v>458</v>
      </c>
      <c r="CO13" s="216"/>
      <c r="CP13" s="216"/>
      <c r="CQ13" s="216"/>
      <c r="CR13" s="216"/>
      <c r="CS13" s="216"/>
      <c r="CT13" s="216"/>
      <c r="CU13" s="217"/>
      <c r="CV13" s="37" t="s">
        <v>470</v>
      </c>
      <c r="CW13" s="37" t="s">
        <v>351</v>
      </c>
      <c r="CX13" s="37" t="s">
        <v>453</v>
      </c>
      <c r="CY13" s="38">
        <v>6980000</v>
      </c>
      <c r="CZ13" s="38">
        <v>4780000</v>
      </c>
      <c r="DA13" s="38">
        <v>4780000</v>
      </c>
      <c r="DB13" s="39"/>
    </row>
    <row r="14" spans="1:106" ht="24" customHeight="1">
      <c r="A14" s="216" t="s">
        <v>475</v>
      </c>
      <c r="B14" s="216"/>
      <c r="C14" s="216"/>
      <c r="D14" s="216"/>
      <c r="E14" s="216"/>
      <c r="F14" s="216"/>
      <c r="G14" s="216"/>
      <c r="H14" s="217"/>
      <c r="I14" s="218" t="s">
        <v>459</v>
      </c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20" t="s">
        <v>188</v>
      </c>
      <c r="CO14" s="216"/>
      <c r="CP14" s="216"/>
      <c r="CQ14" s="216"/>
      <c r="CR14" s="216"/>
      <c r="CS14" s="216"/>
      <c r="CT14" s="216"/>
      <c r="CU14" s="217"/>
      <c r="CV14" s="37" t="s">
        <v>453</v>
      </c>
      <c r="CW14" s="37" t="s">
        <v>134</v>
      </c>
      <c r="CX14" s="37" t="s">
        <v>453</v>
      </c>
      <c r="CY14" s="38">
        <v>16231563.65</v>
      </c>
      <c r="CZ14" s="38">
        <v>14385237.66</v>
      </c>
      <c r="DA14" s="38">
        <v>14385237.66</v>
      </c>
      <c r="DB14" s="39"/>
    </row>
    <row r="15" spans="1:106" ht="24" customHeight="1">
      <c r="A15" s="216" t="s">
        <v>476</v>
      </c>
      <c r="B15" s="216"/>
      <c r="C15" s="216"/>
      <c r="D15" s="216"/>
      <c r="E15" s="216"/>
      <c r="F15" s="216"/>
      <c r="G15" s="216"/>
      <c r="H15" s="217"/>
      <c r="I15" s="218" t="s">
        <v>456</v>
      </c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20" t="s">
        <v>189</v>
      </c>
      <c r="CO15" s="216"/>
      <c r="CP15" s="216"/>
      <c r="CQ15" s="216"/>
      <c r="CR15" s="216"/>
      <c r="CS15" s="216"/>
      <c r="CT15" s="216"/>
      <c r="CU15" s="217"/>
      <c r="CV15" s="37" t="s">
        <v>453</v>
      </c>
      <c r="CW15" s="37" t="s">
        <v>134</v>
      </c>
      <c r="CX15" s="37" t="s">
        <v>453</v>
      </c>
      <c r="CY15" s="38">
        <v>16231563.65</v>
      </c>
      <c r="CZ15" s="38">
        <v>14385237.66</v>
      </c>
      <c r="DA15" s="38">
        <v>14385237.66</v>
      </c>
      <c r="DB15" s="39"/>
    </row>
    <row r="16" spans="1:106" ht="12.75" customHeight="1" thickBot="1">
      <c r="A16" s="216" t="s">
        <v>477</v>
      </c>
      <c r="B16" s="216"/>
      <c r="C16" s="216"/>
      <c r="D16" s="216"/>
      <c r="E16" s="216"/>
      <c r="F16" s="216"/>
      <c r="G16" s="216"/>
      <c r="H16" s="217"/>
      <c r="I16" s="218" t="s">
        <v>474</v>
      </c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20" t="s">
        <v>190</v>
      </c>
      <c r="CO16" s="216"/>
      <c r="CP16" s="216"/>
      <c r="CQ16" s="216"/>
      <c r="CR16" s="216"/>
      <c r="CS16" s="216"/>
      <c r="CT16" s="216"/>
      <c r="CU16" s="217"/>
      <c r="CV16" s="37" t="s">
        <v>470</v>
      </c>
      <c r="CW16" s="37" t="s">
        <v>351</v>
      </c>
      <c r="CX16" s="37" t="s">
        <v>453</v>
      </c>
      <c r="CY16" s="38">
        <v>16231563.65</v>
      </c>
      <c r="CZ16" s="38">
        <v>14385237.66</v>
      </c>
      <c r="DA16" s="38">
        <v>14385237.66</v>
      </c>
      <c r="DB16" s="39"/>
    </row>
    <row r="17" spans="1:106" ht="24" customHeight="1">
      <c r="A17" s="221">
        <v>2</v>
      </c>
      <c r="B17" s="221"/>
      <c r="C17" s="221"/>
      <c r="D17" s="221"/>
      <c r="E17" s="221"/>
      <c r="F17" s="221"/>
      <c r="G17" s="221"/>
      <c r="H17" s="222"/>
      <c r="I17" s="223" t="s">
        <v>224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5" t="s">
        <v>191</v>
      </c>
      <c r="CO17" s="226"/>
      <c r="CP17" s="226"/>
      <c r="CQ17" s="226"/>
      <c r="CR17" s="226"/>
      <c r="CS17" s="226"/>
      <c r="CT17" s="226"/>
      <c r="CU17" s="227"/>
      <c r="CV17" s="34" t="s">
        <v>453</v>
      </c>
      <c r="CW17" s="34" t="s">
        <v>134</v>
      </c>
      <c r="CX17" s="34" t="s">
        <v>453</v>
      </c>
      <c r="CY17" s="35">
        <v>50346163.65</v>
      </c>
      <c r="CZ17" s="35">
        <v>46299837.66</v>
      </c>
      <c r="DA17" s="35">
        <v>46299837.66</v>
      </c>
      <c r="DB17" s="36"/>
    </row>
    <row r="18" spans="1:106" ht="24" customHeight="1" thickBot="1">
      <c r="A18" s="216" t="s">
        <v>26</v>
      </c>
      <c r="B18" s="216"/>
      <c r="C18" s="216"/>
      <c r="D18" s="216"/>
      <c r="E18" s="216"/>
      <c r="F18" s="216"/>
      <c r="G18" s="216"/>
      <c r="H18" s="217"/>
      <c r="I18" s="218" t="s">
        <v>460</v>
      </c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20" t="s">
        <v>192</v>
      </c>
      <c r="CO18" s="216"/>
      <c r="CP18" s="216"/>
      <c r="CQ18" s="216"/>
      <c r="CR18" s="216"/>
      <c r="CS18" s="216"/>
      <c r="CT18" s="216"/>
      <c r="CU18" s="217"/>
      <c r="CV18" s="37" t="s">
        <v>470</v>
      </c>
      <c r="CW18" s="37" t="s">
        <v>134</v>
      </c>
      <c r="CX18" s="37" t="s">
        <v>453</v>
      </c>
      <c r="CY18" s="38">
        <v>50346163.65</v>
      </c>
      <c r="CZ18" s="38">
        <v>46299837.66</v>
      </c>
      <c r="DA18" s="38">
        <v>46299837.66</v>
      </c>
      <c r="DB18" s="39"/>
    </row>
    <row r="19" spans="1:106" ht="15" customHeight="1">
      <c r="A19" s="221">
        <v>3</v>
      </c>
      <c r="B19" s="221"/>
      <c r="C19" s="221"/>
      <c r="D19" s="221"/>
      <c r="E19" s="221"/>
      <c r="F19" s="221"/>
      <c r="G19" s="221"/>
      <c r="H19" s="222"/>
      <c r="I19" s="223" t="s">
        <v>193</v>
      </c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5" t="s">
        <v>194</v>
      </c>
      <c r="CO19" s="226"/>
      <c r="CP19" s="226"/>
      <c r="CQ19" s="226"/>
      <c r="CR19" s="226"/>
      <c r="CS19" s="226"/>
      <c r="CT19" s="226"/>
      <c r="CU19" s="227"/>
      <c r="CV19" s="34" t="s">
        <v>453</v>
      </c>
      <c r="CW19" s="34" t="s">
        <v>134</v>
      </c>
      <c r="CX19" s="34" t="s">
        <v>453</v>
      </c>
      <c r="CY19" s="35"/>
      <c r="CZ19" s="35"/>
      <c r="DA19" s="35"/>
      <c r="DB19" s="36"/>
    </row>
    <row r="20" spans="1:101" ht="27.75" customHeight="1">
      <c r="A20" s="49"/>
      <c r="B20" s="49"/>
      <c r="C20" s="49"/>
      <c r="D20" s="49"/>
      <c r="E20" s="49"/>
      <c r="F20" s="49"/>
      <c r="G20" s="49"/>
      <c r="H20" s="49"/>
      <c r="I20" s="50" t="s">
        <v>195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215" t="s">
        <v>461</v>
      </c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136"/>
    </row>
    <row r="21" spans="1:102" ht="19.5" customHeight="1">
      <c r="A21" s="49"/>
      <c r="B21" s="49"/>
      <c r="C21" s="49"/>
      <c r="D21" s="49"/>
      <c r="E21" s="49"/>
      <c r="F21" s="49"/>
      <c r="G21" s="49"/>
      <c r="H21" s="49"/>
      <c r="I21" s="51" t="s">
        <v>196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49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49"/>
      <c r="BJ21" s="49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49"/>
      <c r="BX21" s="49"/>
      <c r="BY21" s="207" t="s">
        <v>462</v>
      </c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49"/>
      <c r="CT21" s="49"/>
      <c r="CU21" s="49"/>
      <c r="CV21" s="49"/>
      <c r="CW21" s="137"/>
      <c r="CX21" s="566" t="s">
        <v>529</v>
      </c>
    </row>
    <row r="22" spans="43:112" s="52" customFormat="1" ht="19.5" customHeight="1">
      <c r="AQ22" s="200" t="s">
        <v>197</v>
      </c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K22" s="200" t="s">
        <v>106</v>
      </c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Y22" s="200" t="s">
        <v>107</v>
      </c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W22" s="137"/>
      <c r="CX22" s="137" t="s">
        <v>530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49"/>
      <c r="BJ23" s="49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49"/>
      <c r="BX23" s="49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49"/>
      <c r="CT23" s="49"/>
      <c r="CU23" s="49"/>
      <c r="CV23" s="49"/>
      <c r="CW23" s="137"/>
      <c r="CX23" s="137" t="s">
        <v>531</v>
      </c>
    </row>
    <row r="24" spans="1:102" ht="21" customHeight="1">
      <c r="A24" s="49"/>
      <c r="B24" s="49"/>
      <c r="C24" s="49"/>
      <c r="D24" s="49"/>
      <c r="E24" s="49"/>
      <c r="F24" s="49"/>
      <c r="G24" s="49"/>
      <c r="H24" s="49"/>
      <c r="I24" s="50" t="s">
        <v>198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213" t="s">
        <v>463</v>
      </c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54"/>
      <c r="BF24" s="54"/>
      <c r="BG24" s="214" t="s">
        <v>464</v>
      </c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49"/>
      <c r="BZ24" s="49"/>
      <c r="CA24" s="196" t="s">
        <v>465</v>
      </c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49"/>
      <c r="CT24" s="49"/>
      <c r="CU24" s="49"/>
      <c r="CV24" s="49"/>
      <c r="CW24" s="137"/>
      <c r="CX24" s="137" t="s">
        <v>532</v>
      </c>
    </row>
    <row r="25" spans="39:103" s="52" customFormat="1" ht="15.75" customHeight="1">
      <c r="AM25" s="200" t="s">
        <v>197</v>
      </c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G25" s="200" t="s">
        <v>199</v>
      </c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CA25" s="200" t="s">
        <v>200</v>
      </c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X25" s="137" t="s">
        <v>533</v>
      </c>
      <c r="CY25"/>
    </row>
    <row r="26" spans="1:106" ht="3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49"/>
      <c r="BF26" s="49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49"/>
      <c r="BZ26" s="49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49"/>
      <c r="CT26" s="49"/>
      <c r="CU26" s="49"/>
      <c r="CV26" s="49"/>
      <c r="CW26" s="49"/>
      <c r="CX26" s="565"/>
      <c r="CZ26" s="49"/>
      <c r="DA26" s="49"/>
      <c r="DB26" s="49"/>
    </row>
    <row r="27" spans="1:106" ht="12.75" customHeight="1">
      <c r="A27" s="49"/>
      <c r="B27" s="49"/>
      <c r="C27" s="49"/>
      <c r="D27" s="49"/>
      <c r="E27" s="49"/>
      <c r="F27" s="49"/>
      <c r="G27" s="49"/>
      <c r="H27" s="49"/>
      <c r="I27" s="195" t="s">
        <v>108</v>
      </c>
      <c r="J27" s="195"/>
      <c r="K27" s="196" t="s">
        <v>541</v>
      </c>
      <c r="L27" s="196"/>
      <c r="M27" s="196"/>
      <c r="N27" s="197" t="s">
        <v>108</v>
      </c>
      <c r="O27" s="197"/>
      <c r="P27" s="49"/>
      <c r="Q27" s="196" t="s">
        <v>542</v>
      </c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8">
        <v>2023</v>
      </c>
      <c r="AG27" s="198"/>
      <c r="AH27" s="198"/>
      <c r="AI27" s="198"/>
      <c r="AJ27" s="198"/>
      <c r="AK27" s="198"/>
      <c r="AL27" s="50" t="s">
        <v>109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136" t="s">
        <v>529</v>
      </c>
      <c r="CZ27" s="49"/>
      <c r="DA27" s="49"/>
      <c r="DB27" s="49"/>
    </row>
    <row r="28" spans="1:106" ht="24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137" t="s">
        <v>534</v>
      </c>
      <c r="CZ28" s="49"/>
      <c r="DA28" s="49"/>
      <c r="DB28" s="49"/>
    </row>
    <row r="29" spans="1:106" ht="17.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6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137" t="s">
        <v>535</v>
      </c>
      <c r="CZ29" s="49"/>
      <c r="DA29" s="49"/>
      <c r="DB29" s="49"/>
    </row>
    <row r="30" spans="1:102" ht="25.5" customHeight="1">
      <c r="A30" s="57" t="s">
        <v>201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8"/>
      <c r="CN30" s="49"/>
      <c r="CO30" s="49"/>
      <c r="CP30" s="49"/>
      <c r="CQ30" s="49"/>
      <c r="CR30" s="49"/>
      <c r="CS30" s="49"/>
      <c r="CT30" s="49"/>
      <c r="CU30" s="49"/>
      <c r="CV30" s="49"/>
      <c r="CW30" s="136"/>
      <c r="CX30" s="137" t="s">
        <v>536</v>
      </c>
    </row>
    <row r="31" spans="1:167" ht="43.5" customHeight="1">
      <c r="A31" s="210" t="s">
        <v>466</v>
      </c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2"/>
      <c r="CN31" s="49"/>
      <c r="CO31" s="49"/>
      <c r="CP31" s="49"/>
      <c r="CQ31" s="49"/>
      <c r="CR31" s="49"/>
      <c r="CS31" s="49"/>
      <c r="CT31" s="49"/>
      <c r="CU31" s="49"/>
      <c r="CV31" s="49"/>
      <c r="CW31" s="137"/>
      <c r="CX31" s="137" t="s">
        <v>537</v>
      </c>
      <c r="DI31" s="138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5"/>
      <c r="FI31" s="205"/>
      <c r="FJ31" s="205"/>
      <c r="FK31" s="205"/>
    </row>
    <row r="32" spans="1:167" s="52" customFormat="1" ht="16.5" customHeight="1">
      <c r="A32" s="199" t="s">
        <v>202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1"/>
      <c r="CW32" s="137"/>
      <c r="CX32"/>
      <c r="CY32"/>
      <c r="CZ32"/>
      <c r="DA32"/>
      <c r="DB32"/>
      <c r="DC32"/>
      <c r="DD32"/>
      <c r="DE32"/>
      <c r="DF32"/>
      <c r="DG32"/>
      <c r="DH32"/>
      <c r="DI32" s="138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59"/>
      <c r="FI32" s="59"/>
      <c r="FJ32" s="59"/>
      <c r="FK32" s="204"/>
    </row>
    <row r="33" spans="1:167" ht="15" customHeight="1">
      <c r="A33" s="60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61"/>
      <c r="CN33" s="49"/>
      <c r="CO33" s="49"/>
      <c r="CP33" s="49"/>
      <c r="CQ33" s="49"/>
      <c r="CR33" s="49"/>
      <c r="CS33" s="49"/>
      <c r="CT33" s="49"/>
      <c r="CU33" s="49"/>
      <c r="CV33" s="49"/>
      <c r="CW33" s="137"/>
      <c r="DI33" s="138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62"/>
      <c r="FI33" s="63"/>
      <c r="FJ33" s="63"/>
      <c r="FK33" s="204"/>
    </row>
    <row r="34" spans="1:167" ht="14.25" customHeigh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49"/>
      <c r="AA34" s="49"/>
      <c r="AB34" s="49"/>
      <c r="AC34" s="49"/>
      <c r="AD34" s="49"/>
      <c r="AE34" s="49"/>
      <c r="AF34" s="49"/>
      <c r="AG34" s="49"/>
      <c r="AH34" s="207" t="s">
        <v>467</v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8"/>
      <c r="CN34" s="49"/>
      <c r="CO34" s="49"/>
      <c r="CP34" s="49"/>
      <c r="CQ34" s="49"/>
      <c r="CR34" s="49"/>
      <c r="CS34" s="49"/>
      <c r="CT34" s="49"/>
      <c r="CU34" s="49"/>
      <c r="CV34" s="49"/>
      <c r="CW34" s="137"/>
      <c r="DI34" s="139"/>
      <c r="DJ34" s="209"/>
      <c r="DK34" s="209"/>
      <c r="DL34" s="209"/>
      <c r="DM34" s="209"/>
      <c r="DN34" s="209"/>
      <c r="DO34" s="209"/>
      <c r="DP34" s="209"/>
      <c r="DQ34" s="209"/>
      <c r="DR34" s="209"/>
      <c r="DS34" s="209"/>
      <c r="DT34" s="209"/>
      <c r="DU34" s="209"/>
      <c r="DV34" s="209"/>
      <c r="DW34" s="209"/>
      <c r="DX34" s="209"/>
      <c r="DY34" s="209"/>
      <c r="DZ34" s="209"/>
      <c r="EA34" s="209"/>
      <c r="EB34" s="209"/>
      <c r="EC34" s="209"/>
      <c r="ED34" s="209"/>
      <c r="EE34" s="209"/>
      <c r="EF34" s="209"/>
      <c r="EG34" s="209"/>
      <c r="EH34" s="209"/>
      <c r="EI34" s="209"/>
      <c r="EJ34" s="209"/>
      <c r="EK34" s="209"/>
      <c r="EL34" s="209"/>
      <c r="EM34" s="209"/>
      <c r="EN34" s="209"/>
      <c r="EO34" s="209"/>
      <c r="EP34" s="209"/>
      <c r="EQ34" s="209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64"/>
      <c r="FF34" s="64"/>
      <c r="FG34" s="64"/>
      <c r="FH34" s="64"/>
      <c r="FI34" s="64"/>
      <c r="FJ34" s="64"/>
      <c r="FK34" s="64"/>
    </row>
    <row r="35" spans="1:167" s="52" customFormat="1" ht="12" customHeight="1">
      <c r="A35" s="199" t="s">
        <v>106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H35" s="200" t="s">
        <v>107</v>
      </c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1"/>
      <c r="CW35" s="142"/>
      <c r="CX35" s="142"/>
      <c r="CY35" s="142"/>
      <c r="CZ35" s="142"/>
      <c r="DA35" s="142"/>
      <c r="DB35" s="143"/>
      <c r="DC35" s="141"/>
      <c r="DD35" s="140"/>
      <c r="DE35" s="140"/>
      <c r="DF35" s="140"/>
      <c r="DG35" s="140"/>
      <c r="DH35" s="140"/>
      <c r="DI35" s="140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3"/>
      <c r="EX35" s="203"/>
      <c r="EY35" s="203"/>
      <c r="EZ35" s="203"/>
      <c r="FA35" s="203"/>
      <c r="FB35" s="203"/>
      <c r="FC35" s="203"/>
      <c r="FD35" s="203"/>
      <c r="FE35" s="59"/>
      <c r="FF35" s="59"/>
      <c r="FG35" s="59"/>
      <c r="FH35" s="65"/>
      <c r="FI35" s="65"/>
      <c r="FJ35" s="65"/>
      <c r="FK35" s="65"/>
    </row>
    <row r="36" spans="1:167" ht="9.75" customHeight="1">
      <c r="A36" s="5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8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192"/>
      <c r="DC36" s="192"/>
      <c r="DD36" s="192"/>
      <c r="DE36" s="192"/>
      <c r="DF36" s="192"/>
      <c r="DG36" s="192"/>
      <c r="DH36" s="192"/>
      <c r="DI36" s="192"/>
      <c r="DJ36" s="193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2"/>
      <c r="EX36" s="192"/>
      <c r="EY36" s="192"/>
      <c r="EZ36" s="192"/>
      <c r="FA36" s="192"/>
      <c r="FB36" s="192"/>
      <c r="FC36" s="192"/>
      <c r="FD36" s="192"/>
      <c r="FE36" s="59"/>
      <c r="FF36" s="59"/>
      <c r="FG36" s="59"/>
      <c r="FH36" s="65"/>
      <c r="FI36" s="65"/>
      <c r="FJ36" s="65"/>
      <c r="FK36" s="65"/>
    </row>
    <row r="37" spans="1:106" ht="12.75" customHeight="1">
      <c r="A37" s="49"/>
      <c r="B37" s="49"/>
      <c r="C37" s="49"/>
      <c r="D37" s="49"/>
      <c r="E37" s="49"/>
      <c r="F37" s="49"/>
      <c r="G37" s="49"/>
      <c r="H37" s="49"/>
      <c r="I37" s="195" t="s">
        <v>108</v>
      </c>
      <c r="J37" s="195"/>
      <c r="K37" s="196" t="s">
        <v>541</v>
      </c>
      <c r="L37" s="196"/>
      <c r="M37" s="196"/>
      <c r="N37" s="197" t="s">
        <v>108</v>
      </c>
      <c r="O37" s="197"/>
      <c r="P37" s="49"/>
      <c r="Q37" s="196" t="s">
        <v>542</v>
      </c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8">
        <v>2023</v>
      </c>
      <c r="AG37" s="198"/>
      <c r="AH37" s="198"/>
      <c r="AI37" s="198"/>
      <c r="AJ37" s="198"/>
      <c r="AK37" s="198"/>
      <c r="AL37" s="50" t="s">
        <v>109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</row>
    <row r="38" spans="1:167" ht="3" customHeight="1" thickBot="1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8"/>
      <c r="DB38" s="192"/>
      <c r="DC38" s="192"/>
      <c r="DD38" s="192"/>
      <c r="DE38" s="192"/>
      <c r="DF38" s="192"/>
      <c r="DG38" s="192"/>
      <c r="DH38" s="192"/>
      <c r="DI38" s="192"/>
      <c r="DJ38" s="193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2"/>
      <c r="EX38" s="192"/>
      <c r="EY38" s="192"/>
      <c r="EZ38" s="192"/>
      <c r="FA38" s="192"/>
      <c r="FB38" s="192"/>
      <c r="FC38" s="192"/>
      <c r="FD38" s="192"/>
      <c r="FE38" s="59"/>
      <c r="FF38" s="59"/>
      <c r="FG38" s="59"/>
      <c r="FH38" s="65"/>
      <c r="FI38" s="65"/>
      <c r="FJ38" s="65"/>
      <c r="FK38" s="65"/>
    </row>
    <row r="39" spans="106:167" ht="9.75" customHeight="1">
      <c r="DB39" s="192"/>
      <c r="DC39" s="192"/>
      <c r="DD39" s="192"/>
      <c r="DE39" s="192"/>
      <c r="DF39" s="192"/>
      <c r="DG39" s="192"/>
      <c r="DH39" s="192"/>
      <c r="DI39" s="192"/>
      <c r="DJ39" s="193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2"/>
      <c r="EX39" s="192"/>
      <c r="EY39" s="192"/>
      <c r="EZ39" s="192"/>
      <c r="FA39" s="192"/>
      <c r="FB39" s="192"/>
      <c r="FC39" s="192"/>
      <c r="FD39" s="192"/>
      <c r="FE39" s="59"/>
      <c r="FF39" s="59"/>
      <c r="FG39" s="59"/>
      <c r="FH39" s="65"/>
      <c r="FI39" s="65"/>
      <c r="FJ39" s="65"/>
      <c r="FK39" s="65"/>
    </row>
  </sheetData>
  <sheetProtection/>
  <mergeCells count="99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BK22:BV22"/>
    <mergeCell ref="BY22:CR22"/>
    <mergeCell ref="AM24:BD24"/>
    <mergeCell ref="BG24:BX24"/>
    <mergeCell ref="CA24:CR24"/>
    <mergeCell ref="AQ20:BH21"/>
    <mergeCell ref="BK21:BV21"/>
    <mergeCell ref="BY21:CR21"/>
    <mergeCell ref="I27:J27"/>
    <mergeCell ref="K27:M27"/>
    <mergeCell ref="N27:O27"/>
    <mergeCell ref="Q27:AE27"/>
    <mergeCell ref="AF27:AK27"/>
    <mergeCell ref="AQ22:BH22"/>
    <mergeCell ref="DJ31:EV33"/>
    <mergeCell ref="EW31:FD33"/>
    <mergeCell ref="FE31:FE33"/>
    <mergeCell ref="FF31:FF33"/>
    <mergeCell ref="AM25:BD25"/>
    <mergeCell ref="BG25:BX25"/>
    <mergeCell ref="CA25:CR25"/>
    <mergeCell ref="EW38:FD38"/>
    <mergeCell ref="FG31:FG33"/>
    <mergeCell ref="FH31:FK31"/>
    <mergeCell ref="A32:CM32"/>
    <mergeCell ref="FK32:FK33"/>
    <mergeCell ref="A34:Y34"/>
    <mergeCell ref="AH34:CM34"/>
    <mergeCell ref="DJ34:EV34"/>
    <mergeCell ref="EW34:FD34"/>
    <mergeCell ref="A31:CM31"/>
    <mergeCell ref="A35:Y35"/>
    <mergeCell ref="AH35:CM35"/>
    <mergeCell ref="DJ35:EV35"/>
    <mergeCell ref="EW35:FD35"/>
    <mergeCell ref="DB36:DI36"/>
    <mergeCell ref="DJ36:EV36"/>
    <mergeCell ref="EW36:FD36"/>
    <mergeCell ref="DB39:DI39"/>
    <mergeCell ref="DJ39:EV39"/>
    <mergeCell ref="EW39:FD39"/>
    <mergeCell ref="I37:J37"/>
    <mergeCell ref="K37:M37"/>
    <mergeCell ref="N37:O37"/>
    <mergeCell ref="Q37:AE37"/>
    <mergeCell ref="AF37:AK37"/>
    <mergeCell ref="DB38:DI38"/>
    <mergeCell ref="DJ38:EV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3"/>
  <sheetViews>
    <sheetView view="pageBreakPreview" zoomScaleSheetLayoutView="100" zoomScalePageLayoutView="0" workbookViewId="0" topLeftCell="A1">
      <selection activeCell="ES24" sqref="ES24:GE24"/>
    </sheetView>
  </sheetViews>
  <sheetFormatPr defaultColWidth="0.875" defaultRowHeight="12.75"/>
  <cols>
    <col min="1" max="4" width="0.875" style="112" customWidth="1"/>
    <col min="5" max="5" width="2.875" style="112" customWidth="1"/>
    <col min="6" max="13" width="0.875" style="112" customWidth="1"/>
    <col min="14" max="14" width="1.875" style="112" customWidth="1"/>
    <col min="15" max="53" width="0.875" style="112" customWidth="1"/>
    <col min="54" max="54" width="1.75390625" style="112" customWidth="1"/>
    <col min="55" max="60" width="0.875" style="112" customWidth="1"/>
    <col min="61" max="61" width="3.00390625" style="112" customWidth="1"/>
    <col min="62" max="99" width="0.875" style="112" customWidth="1"/>
    <col min="100" max="100" width="1.625" style="112" customWidth="1"/>
    <col min="101" max="102" width="0.875" style="112" customWidth="1"/>
    <col min="103" max="103" width="1.875" style="112" customWidth="1"/>
    <col min="104" max="104" width="1.25" style="112" customWidth="1"/>
    <col min="105" max="116" width="0.875" style="112" customWidth="1"/>
    <col min="117" max="117" width="2.125" style="112" customWidth="1"/>
    <col min="118" max="167" width="0.875" style="112" customWidth="1"/>
    <col min="168" max="168" width="3.375" style="112" customWidth="1"/>
    <col min="169" max="16384" width="0.875" style="112" customWidth="1"/>
  </cols>
  <sheetData>
    <row r="1" spans="168:187" s="111" customFormat="1" ht="14.25" customHeight="1">
      <c r="FL1" s="328" t="s">
        <v>203</v>
      </c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</row>
    <row r="3" spans="1:187" ht="12.75" customHeight="1">
      <c r="A3" s="329" t="s">
        <v>204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  <c r="DB3" s="329"/>
      <c r="DC3" s="329"/>
      <c r="DD3" s="329"/>
      <c r="DE3" s="329"/>
      <c r="DF3" s="329"/>
      <c r="DG3" s="329"/>
      <c r="DH3" s="329"/>
      <c r="DI3" s="329"/>
      <c r="DJ3" s="329"/>
      <c r="DK3" s="329"/>
      <c r="DL3" s="329"/>
      <c r="DM3" s="329"/>
      <c r="DN3" s="329"/>
      <c r="DO3" s="329"/>
      <c r="DP3" s="329"/>
      <c r="DQ3" s="329"/>
      <c r="DR3" s="329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29"/>
      <c r="ED3" s="329"/>
      <c r="EE3" s="329"/>
      <c r="EF3" s="329"/>
      <c r="EG3" s="329"/>
      <c r="EH3" s="329"/>
      <c r="EI3" s="329"/>
      <c r="EJ3" s="329"/>
      <c r="EK3" s="329"/>
      <c r="EL3" s="329"/>
      <c r="EM3" s="329"/>
      <c r="EN3" s="329"/>
      <c r="EO3" s="329"/>
      <c r="EP3" s="329"/>
      <c r="EQ3" s="329"/>
      <c r="ER3" s="329"/>
      <c r="ES3" s="329"/>
      <c r="ET3" s="329"/>
      <c r="EU3" s="329"/>
      <c r="EV3" s="329"/>
      <c r="EW3" s="329"/>
      <c r="EX3" s="329"/>
      <c r="EY3" s="329"/>
      <c r="EZ3" s="329"/>
      <c r="FA3" s="329"/>
      <c r="FB3" s="329"/>
      <c r="FC3" s="329"/>
      <c r="FD3" s="329"/>
      <c r="FE3" s="329"/>
      <c r="FF3" s="329"/>
      <c r="FG3" s="329"/>
      <c r="FH3" s="329"/>
      <c r="FI3" s="329"/>
      <c r="FJ3" s="329"/>
      <c r="FK3" s="329"/>
      <c r="FL3" s="329"/>
      <c r="FM3" s="329"/>
      <c r="FN3" s="329"/>
      <c r="FO3" s="329"/>
      <c r="FP3" s="329"/>
      <c r="FQ3" s="329"/>
      <c r="FR3" s="329"/>
      <c r="FS3" s="329"/>
      <c r="FT3" s="329"/>
      <c r="FU3" s="329"/>
      <c r="FV3" s="329"/>
      <c r="FW3" s="329"/>
      <c r="FX3" s="329"/>
      <c r="FY3" s="329"/>
      <c r="FZ3" s="329"/>
      <c r="GA3" s="329"/>
      <c r="GB3" s="329"/>
      <c r="GC3" s="329"/>
      <c r="GD3" s="329"/>
      <c r="GE3" s="329"/>
    </row>
    <row r="4" spans="1:187" ht="12.75" customHeight="1">
      <c r="A4" s="246" t="s">
        <v>240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</row>
    <row r="5" spans="1:187" ht="12.75" customHeight="1">
      <c r="A5" s="325" t="s">
        <v>228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5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5"/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325"/>
      <c r="EV5" s="325"/>
      <c r="EW5" s="325"/>
      <c r="EX5" s="325"/>
      <c r="EY5" s="325"/>
      <c r="EZ5" s="325"/>
      <c r="FA5" s="325"/>
      <c r="FB5" s="325"/>
      <c r="FC5" s="325"/>
      <c r="FD5" s="325"/>
      <c r="FE5" s="325"/>
      <c r="FF5" s="325"/>
      <c r="FG5" s="325"/>
      <c r="FH5" s="325"/>
      <c r="FI5" s="325"/>
      <c r="FJ5" s="325"/>
      <c r="FK5" s="325"/>
      <c r="FL5" s="325"/>
      <c r="FM5" s="325"/>
      <c r="FN5" s="325"/>
      <c r="FO5" s="325"/>
      <c r="FP5" s="325"/>
      <c r="FQ5" s="325"/>
      <c r="FR5" s="325"/>
      <c r="FS5" s="325"/>
      <c r="FT5" s="325"/>
      <c r="FU5" s="325"/>
      <c r="FV5" s="325"/>
      <c r="FW5" s="325"/>
      <c r="FX5" s="325"/>
      <c r="FY5" s="325"/>
      <c r="FZ5" s="325"/>
      <c r="GA5" s="325"/>
      <c r="GB5" s="325"/>
      <c r="GC5" s="325"/>
      <c r="GD5" s="325"/>
      <c r="GE5" s="325"/>
    </row>
    <row r="7" spans="1:187" ht="23.25" customHeight="1">
      <c r="A7" s="270" t="s">
        <v>205</v>
      </c>
      <c r="B7" s="271"/>
      <c r="C7" s="271"/>
      <c r="D7" s="271"/>
      <c r="E7" s="303"/>
      <c r="F7" s="287" t="s">
        <v>239</v>
      </c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9"/>
      <c r="AR7" s="270" t="s">
        <v>254</v>
      </c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303"/>
      <c r="BD7" s="270" t="s">
        <v>230</v>
      </c>
      <c r="BE7" s="271"/>
      <c r="BF7" s="271"/>
      <c r="BG7" s="271"/>
      <c r="BH7" s="271"/>
      <c r="BI7" s="271"/>
      <c r="BJ7" s="271"/>
      <c r="BK7" s="271"/>
      <c r="BL7" s="271"/>
      <c r="BM7" s="303"/>
      <c r="BN7" s="270" t="s">
        <v>231</v>
      </c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303"/>
      <c r="CD7" s="270" t="s">
        <v>206</v>
      </c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0" t="s">
        <v>207</v>
      </c>
      <c r="CR7" s="274"/>
      <c r="CS7" s="274"/>
      <c r="CT7" s="274"/>
      <c r="CU7" s="274"/>
      <c r="CV7" s="274"/>
      <c r="CW7" s="274"/>
      <c r="CX7" s="274"/>
      <c r="CY7" s="271"/>
      <c r="CZ7" s="271"/>
      <c r="DA7" s="271"/>
      <c r="DB7" s="247" t="s">
        <v>256</v>
      </c>
      <c r="DC7" s="286"/>
      <c r="DD7" s="286"/>
      <c r="DE7" s="286"/>
      <c r="DF7" s="286"/>
      <c r="DG7" s="286"/>
      <c r="DH7" s="286"/>
      <c r="DI7" s="286"/>
      <c r="DJ7" s="286"/>
      <c r="DK7" s="286"/>
      <c r="DL7" s="286"/>
      <c r="DM7" s="286"/>
      <c r="DN7" s="270" t="s">
        <v>250</v>
      </c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303"/>
      <c r="ED7" s="309" t="s">
        <v>233</v>
      </c>
      <c r="EE7" s="310"/>
      <c r="EF7" s="310"/>
      <c r="EG7" s="310"/>
      <c r="EH7" s="310"/>
      <c r="EI7" s="310"/>
      <c r="EJ7" s="310"/>
      <c r="EK7" s="310"/>
      <c r="EL7" s="310"/>
      <c r="EM7" s="310"/>
      <c r="EN7" s="310"/>
      <c r="EO7" s="310"/>
      <c r="EP7" s="310"/>
      <c r="EQ7" s="310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0"/>
      <c r="FK7" s="310"/>
      <c r="FL7" s="311"/>
      <c r="FM7" s="311"/>
      <c r="FN7" s="311"/>
      <c r="FO7" s="311"/>
      <c r="FP7" s="311"/>
      <c r="FQ7" s="311"/>
      <c r="FR7" s="311"/>
      <c r="FS7" s="311"/>
      <c r="FT7" s="311"/>
      <c r="FU7" s="311"/>
      <c r="FV7" s="311"/>
      <c r="FW7" s="311"/>
      <c r="FX7" s="311"/>
      <c r="FY7" s="311"/>
      <c r="FZ7" s="311"/>
      <c r="GA7" s="311"/>
      <c r="GB7" s="311"/>
      <c r="GC7" s="311"/>
      <c r="GD7" s="311"/>
      <c r="GE7" s="312"/>
    </row>
    <row r="8" spans="1:187" ht="62.25" customHeight="1">
      <c r="A8" s="272"/>
      <c r="B8" s="273"/>
      <c r="C8" s="273"/>
      <c r="D8" s="273"/>
      <c r="E8" s="304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2"/>
      <c r="AR8" s="272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304"/>
      <c r="BD8" s="272"/>
      <c r="BE8" s="273"/>
      <c r="BF8" s="273"/>
      <c r="BG8" s="273"/>
      <c r="BH8" s="273"/>
      <c r="BI8" s="273"/>
      <c r="BJ8" s="273"/>
      <c r="BK8" s="273"/>
      <c r="BL8" s="273"/>
      <c r="BM8" s="304"/>
      <c r="BN8" s="272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304"/>
      <c r="CD8" s="272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5"/>
      <c r="CR8" s="276"/>
      <c r="CS8" s="276"/>
      <c r="CT8" s="276"/>
      <c r="CU8" s="276"/>
      <c r="CV8" s="276"/>
      <c r="CW8" s="276"/>
      <c r="CX8" s="276"/>
      <c r="CY8" s="273"/>
      <c r="CZ8" s="273"/>
      <c r="DA8" s="273"/>
      <c r="DB8" s="286"/>
      <c r="DC8" s="286"/>
      <c r="DD8" s="286"/>
      <c r="DE8" s="286"/>
      <c r="DF8" s="286"/>
      <c r="DG8" s="286"/>
      <c r="DH8" s="286"/>
      <c r="DI8" s="286"/>
      <c r="DJ8" s="286"/>
      <c r="DK8" s="286"/>
      <c r="DL8" s="286"/>
      <c r="DM8" s="286"/>
      <c r="DN8" s="272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304"/>
      <c r="ED8" s="243" t="s">
        <v>266</v>
      </c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43" t="s">
        <v>508</v>
      </c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5"/>
      <c r="FL8" s="244" t="s">
        <v>234</v>
      </c>
      <c r="FM8" s="244"/>
      <c r="FN8" s="244"/>
      <c r="FO8" s="244"/>
      <c r="FP8" s="244"/>
      <c r="FQ8" s="244"/>
      <c r="FR8" s="244"/>
      <c r="FS8" s="244"/>
      <c r="FT8" s="244"/>
      <c r="FU8" s="244"/>
      <c r="FV8" s="244"/>
      <c r="FW8" s="244"/>
      <c r="FX8" s="244"/>
      <c r="FY8" s="244"/>
      <c r="FZ8" s="244"/>
      <c r="GA8" s="244"/>
      <c r="GB8" s="244"/>
      <c r="GC8" s="244"/>
      <c r="GD8" s="244"/>
      <c r="GE8" s="245"/>
    </row>
    <row r="9" spans="1:187" ht="12" customHeight="1">
      <c r="A9" s="247">
        <v>1</v>
      </c>
      <c r="B9" s="247"/>
      <c r="C9" s="247"/>
      <c r="D9" s="247"/>
      <c r="E9" s="247"/>
      <c r="F9" s="243">
        <v>2</v>
      </c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3">
        <v>3</v>
      </c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3">
        <v>4</v>
      </c>
      <c r="BE9" s="244"/>
      <c r="BF9" s="244"/>
      <c r="BG9" s="244"/>
      <c r="BH9" s="244"/>
      <c r="BI9" s="244"/>
      <c r="BJ9" s="244"/>
      <c r="BK9" s="244"/>
      <c r="BL9" s="244"/>
      <c r="BM9" s="245"/>
      <c r="BN9" s="243">
        <v>5</v>
      </c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5"/>
      <c r="CD9" s="243">
        <v>6</v>
      </c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7">
        <v>7</v>
      </c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4">
        <v>8</v>
      </c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5"/>
      <c r="DN9" s="243">
        <v>9</v>
      </c>
      <c r="DO9" s="244"/>
      <c r="DP9" s="244"/>
      <c r="DQ9" s="244"/>
      <c r="DR9" s="244"/>
      <c r="DS9" s="244"/>
      <c r="DT9" s="244"/>
      <c r="DU9" s="244"/>
      <c r="DV9" s="244"/>
      <c r="DW9" s="244"/>
      <c r="DX9" s="244"/>
      <c r="DY9" s="244"/>
      <c r="DZ9" s="244"/>
      <c r="EA9" s="244"/>
      <c r="EB9" s="244"/>
      <c r="EC9" s="245"/>
      <c r="ED9" s="243">
        <v>10</v>
      </c>
      <c r="EE9" s="244"/>
      <c r="EF9" s="244"/>
      <c r="EG9" s="244"/>
      <c r="EH9" s="244"/>
      <c r="EI9" s="244"/>
      <c r="EJ9" s="244"/>
      <c r="EK9" s="244"/>
      <c r="EL9" s="244"/>
      <c r="EM9" s="244"/>
      <c r="EN9" s="244"/>
      <c r="EO9" s="244"/>
      <c r="EP9" s="244"/>
      <c r="EQ9" s="244"/>
      <c r="ER9" s="244"/>
      <c r="ES9" s="244"/>
      <c r="ET9" s="244"/>
      <c r="EU9" s="244"/>
      <c r="EV9" s="243">
        <v>11</v>
      </c>
      <c r="EW9" s="244"/>
      <c r="EX9" s="244"/>
      <c r="EY9" s="244"/>
      <c r="EZ9" s="244"/>
      <c r="FA9" s="244"/>
      <c r="FB9" s="244"/>
      <c r="FC9" s="244"/>
      <c r="FD9" s="244"/>
      <c r="FE9" s="244"/>
      <c r="FF9" s="244"/>
      <c r="FG9" s="244"/>
      <c r="FH9" s="244"/>
      <c r="FI9" s="244"/>
      <c r="FJ9" s="244"/>
      <c r="FK9" s="245"/>
      <c r="FL9" s="244">
        <v>12</v>
      </c>
      <c r="FM9" s="244"/>
      <c r="FN9" s="244"/>
      <c r="FO9" s="244"/>
      <c r="FP9" s="244"/>
      <c r="FQ9" s="244"/>
      <c r="FR9" s="244"/>
      <c r="FS9" s="244"/>
      <c r="FT9" s="244"/>
      <c r="FU9" s="244"/>
      <c r="FV9" s="244"/>
      <c r="FW9" s="244"/>
      <c r="FX9" s="244"/>
      <c r="FY9" s="244"/>
      <c r="FZ9" s="244"/>
      <c r="GA9" s="244"/>
      <c r="GB9" s="244"/>
      <c r="GC9" s="244"/>
      <c r="GD9" s="244"/>
      <c r="GE9" s="245"/>
    </row>
    <row r="10" spans="1:187" ht="34.5" customHeight="1">
      <c r="A10" s="247">
        <v>1</v>
      </c>
      <c r="B10" s="247"/>
      <c r="C10" s="247"/>
      <c r="D10" s="247"/>
      <c r="E10" s="247"/>
      <c r="F10" s="293" t="s">
        <v>229</v>
      </c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51">
        <v>121</v>
      </c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51"/>
      <c r="BE10" s="262"/>
      <c r="BF10" s="262"/>
      <c r="BG10" s="262"/>
      <c r="BH10" s="262"/>
      <c r="BI10" s="262"/>
      <c r="BJ10" s="262"/>
      <c r="BK10" s="262"/>
      <c r="BL10" s="262"/>
      <c r="BM10" s="263"/>
      <c r="BN10" s="251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62"/>
      <c r="CB10" s="262"/>
      <c r="CC10" s="263"/>
      <c r="CD10" s="251">
        <f>CD12+CD13+CD14</f>
        <v>1968.8672233817779</v>
      </c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4">
        <f>CQ12+CQ13+CQ14</f>
        <v>280.20000000000005</v>
      </c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82">
        <v>181547.08</v>
      </c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3"/>
      <c r="DN10" s="251">
        <v>119680.04</v>
      </c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3"/>
      <c r="ED10" s="251">
        <f>DB10-DN10</f>
        <v>61867.03999999999</v>
      </c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1">
        <f>ED10/DN10*100</f>
        <v>51.69369930023419</v>
      </c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3"/>
      <c r="FL10" s="262"/>
      <c r="FM10" s="262"/>
      <c r="FN10" s="262"/>
      <c r="FO10" s="262"/>
      <c r="FP10" s="262"/>
      <c r="FQ10" s="262"/>
      <c r="FR10" s="262"/>
      <c r="FS10" s="262"/>
      <c r="FT10" s="262"/>
      <c r="FU10" s="262"/>
      <c r="FV10" s="262"/>
      <c r="FW10" s="262"/>
      <c r="FX10" s="262"/>
      <c r="FY10" s="262"/>
      <c r="FZ10" s="262"/>
      <c r="GA10" s="262"/>
      <c r="GB10" s="262"/>
      <c r="GC10" s="262"/>
      <c r="GD10" s="262"/>
      <c r="GE10" s="263"/>
    </row>
    <row r="11" spans="1:187" ht="17.25" customHeight="1">
      <c r="A11" s="247"/>
      <c r="B11" s="247"/>
      <c r="C11" s="247"/>
      <c r="D11" s="247"/>
      <c r="E11" s="247"/>
      <c r="F11" s="293" t="s">
        <v>232</v>
      </c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51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51"/>
      <c r="BE11" s="262"/>
      <c r="BF11" s="262"/>
      <c r="BG11" s="262"/>
      <c r="BH11" s="262"/>
      <c r="BI11" s="262"/>
      <c r="BJ11" s="262"/>
      <c r="BK11" s="262"/>
      <c r="BL11" s="262"/>
      <c r="BM11" s="263"/>
      <c r="BN11" s="251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62"/>
      <c r="CB11" s="262"/>
      <c r="CC11" s="263"/>
      <c r="CD11" s="251"/>
      <c r="CE11" s="262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3"/>
      <c r="DN11" s="251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3"/>
      <c r="ED11" s="251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1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3"/>
      <c r="FL11" s="262"/>
      <c r="FM11" s="262"/>
      <c r="FN11" s="262"/>
      <c r="FO11" s="262"/>
      <c r="FP11" s="262"/>
      <c r="FQ11" s="262"/>
      <c r="FR11" s="262"/>
      <c r="FS11" s="262"/>
      <c r="FT11" s="262"/>
      <c r="FU11" s="262"/>
      <c r="FV11" s="262"/>
      <c r="FW11" s="262"/>
      <c r="FX11" s="262"/>
      <c r="FY11" s="262"/>
      <c r="FZ11" s="262"/>
      <c r="GA11" s="262"/>
      <c r="GB11" s="262"/>
      <c r="GC11" s="262"/>
      <c r="GD11" s="262"/>
      <c r="GE11" s="263"/>
    </row>
    <row r="12" spans="1:187" ht="39" customHeight="1">
      <c r="A12" s="330" t="s">
        <v>23</v>
      </c>
      <c r="B12" s="330"/>
      <c r="C12" s="330"/>
      <c r="D12" s="330"/>
      <c r="E12" s="330"/>
      <c r="F12" s="293" t="s">
        <v>509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51">
        <v>121</v>
      </c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51"/>
      <c r="BE12" s="262"/>
      <c r="BF12" s="262"/>
      <c r="BG12" s="262"/>
      <c r="BH12" s="262"/>
      <c r="BI12" s="262"/>
      <c r="BJ12" s="262"/>
      <c r="BK12" s="262"/>
      <c r="BL12" s="262"/>
      <c r="BM12" s="263"/>
      <c r="BN12" s="251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62"/>
      <c r="CB12" s="262"/>
      <c r="CC12" s="263"/>
      <c r="CD12" s="251">
        <f>DB12/CQ12</f>
        <v>1076.4166488794024</v>
      </c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4">
        <v>93.7</v>
      </c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82">
        <v>100860.24</v>
      </c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3"/>
      <c r="DN12" s="251">
        <v>66340.54</v>
      </c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3"/>
      <c r="ED12" s="251">
        <f>DB12-DN12</f>
        <v>34519.70000000001</v>
      </c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1">
        <f>ED12/DN12*100</f>
        <v>52.03409559222764</v>
      </c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3"/>
      <c r="FL12" s="252" t="s">
        <v>507</v>
      </c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4"/>
    </row>
    <row r="13" spans="1:187" ht="39.75" customHeight="1">
      <c r="A13" s="330" t="s">
        <v>24</v>
      </c>
      <c r="B13" s="330"/>
      <c r="C13" s="330"/>
      <c r="D13" s="330"/>
      <c r="E13" s="330"/>
      <c r="F13" s="293" t="s">
        <v>510</v>
      </c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51">
        <v>121</v>
      </c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51"/>
      <c r="BE13" s="262"/>
      <c r="BF13" s="262"/>
      <c r="BG13" s="262"/>
      <c r="BH13" s="262"/>
      <c r="BI13" s="262"/>
      <c r="BJ13" s="262"/>
      <c r="BK13" s="262"/>
      <c r="BL13" s="262"/>
      <c r="BM13" s="263"/>
      <c r="BN13" s="251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62"/>
      <c r="CB13" s="262"/>
      <c r="CC13" s="263"/>
      <c r="CD13" s="251">
        <f>DB13/CQ13</f>
        <v>611.8577102803738</v>
      </c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4">
        <v>85.6</v>
      </c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51">
        <v>52375.02</v>
      </c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3"/>
      <c r="DN13" s="251">
        <f>DN10-DN12-DN14</f>
        <v>34544.9</v>
      </c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3"/>
      <c r="ED13" s="251">
        <f>DB13-DN13</f>
        <v>17830.119999999995</v>
      </c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1">
        <f>ED13/DN13*100</f>
        <v>51.61433380904271</v>
      </c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3"/>
      <c r="FL13" s="255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7"/>
    </row>
    <row r="14" spans="1:187" ht="38.25" customHeight="1">
      <c r="A14" s="330" t="s">
        <v>25</v>
      </c>
      <c r="B14" s="330"/>
      <c r="C14" s="330"/>
      <c r="D14" s="330"/>
      <c r="E14" s="330"/>
      <c r="F14" s="293" t="s">
        <v>511</v>
      </c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51">
        <v>121</v>
      </c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51"/>
      <c r="BE14" s="262"/>
      <c r="BF14" s="262"/>
      <c r="BG14" s="262"/>
      <c r="BH14" s="262"/>
      <c r="BI14" s="262"/>
      <c r="BJ14" s="262"/>
      <c r="BK14" s="262"/>
      <c r="BL14" s="262"/>
      <c r="BM14" s="263"/>
      <c r="BN14" s="251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62"/>
      <c r="CB14" s="262"/>
      <c r="CC14" s="263"/>
      <c r="CD14" s="251">
        <f>DB14/CQ14</f>
        <v>280.5928642220018</v>
      </c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4">
        <v>100.9</v>
      </c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51">
        <v>28311.819999999985</v>
      </c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3"/>
      <c r="DN14" s="251">
        <v>18794.6</v>
      </c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3"/>
      <c r="ED14" s="251">
        <f>DB14-DN14</f>
        <v>9517.219999999987</v>
      </c>
      <c r="EE14" s="262"/>
      <c r="EF14" s="262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1">
        <f>ED14/DN14*100</f>
        <v>50.638055611718194</v>
      </c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3"/>
      <c r="FL14" s="258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60"/>
    </row>
    <row r="15" spans="1:187" ht="12.75" customHeight="1" hidden="1">
      <c r="A15" s="247">
        <v>3</v>
      </c>
      <c r="B15" s="247"/>
      <c r="C15" s="247"/>
      <c r="D15" s="247"/>
      <c r="E15" s="247"/>
      <c r="F15" s="293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51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51"/>
      <c r="BE15" s="262"/>
      <c r="BF15" s="262"/>
      <c r="BG15" s="262"/>
      <c r="BH15" s="262"/>
      <c r="BI15" s="262"/>
      <c r="BJ15" s="262"/>
      <c r="BK15" s="262"/>
      <c r="BL15" s="262"/>
      <c r="BM15" s="263"/>
      <c r="BN15" s="251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62"/>
      <c r="CB15" s="262"/>
      <c r="CC15" s="263"/>
      <c r="CD15" s="251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3"/>
      <c r="DN15" s="251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3"/>
      <c r="ED15" s="251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1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/>
      <c r="FL15" s="262"/>
      <c r="FM15" s="262"/>
      <c r="FN15" s="262"/>
      <c r="FO15" s="262"/>
      <c r="FP15" s="262"/>
      <c r="FQ15" s="262"/>
      <c r="FR15" s="262"/>
      <c r="FS15" s="262"/>
      <c r="FT15" s="262"/>
      <c r="FU15" s="262"/>
      <c r="FV15" s="262"/>
      <c r="FW15" s="262"/>
      <c r="FX15" s="262"/>
      <c r="FY15" s="262"/>
      <c r="FZ15" s="262"/>
      <c r="GA15" s="262"/>
      <c r="GB15" s="262"/>
      <c r="GC15" s="262"/>
      <c r="GD15" s="262"/>
      <c r="GE15" s="263"/>
    </row>
    <row r="16" spans="1:187" ht="12.75" customHeight="1">
      <c r="A16" s="278" t="s">
        <v>18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6"/>
      <c r="AR16" s="251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51"/>
      <c r="BE16" s="262"/>
      <c r="BF16" s="262"/>
      <c r="BG16" s="262"/>
      <c r="BH16" s="262"/>
      <c r="BI16" s="262"/>
      <c r="BJ16" s="262"/>
      <c r="BK16" s="262"/>
      <c r="BL16" s="262"/>
      <c r="BM16" s="263"/>
      <c r="BN16" s="251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62"/>
      <c r="CB16" s="262"/>
      <c r="CC16" s="263"/>
      <c r="CD16" s="251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82">
        <f>DB10</f>
        <v>181547.08</v>
      </c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3"/>
      <c r="DN16" s="251">
        <f>DN10</f>
        <v>119680.04</v>
      </c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3"/>
      <c r="ED16" s="251">
        <f>DB16-DN16</f>
        <v>61867.03999999999</v>
      </c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1">
        <f>EV10</f>
        <v>51.69369930023419</v>
      </c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3"/>
      <c r="FL16" s="262"/>
      <c r="FM16" s="262"/>
      <c r="FN16" s="262"/>
      <c r="FO16" s="262"/>
      <c r="FP16" s="262"/>
      <c r="FQ16" s="262"/>
      <c r="FR16" s="262"/>
      <c r="FS16" s="262"/>
      <c r="FT16" s="262"/>
      <c r="FU16" s="262"/>
      <c r="FV16" s="262"/>
      <c r="FW16" s="262"/>
      <c r="FX16" s="262"/>
      <c r="FY16" s="262"/>
      <c r="FZ16" s="262"/>
      <c r="GA16" s="262"/>
      <c r="GB16" s="262"/>
      <c r="GC16" s="262"/>
      <c r="GD16" s="262"/>
      <c r="GE16" s="263"/>
    </row>
    <row r="17" spans="1:187" ht="12.75" customHeight="1">
      <c r="A17" s="308" t="s">
        <v>242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8"/>
      <c r="EG17" s="308"/>
      <c r="EH17" s="308"/>
      <c r="EI17" s="308"/>
      <c r="EJ17" s="308"/>
      <c r="EK17" s="308"/>
      <c r="EL17" s="308"/>
      <c r="EM17" s="308"/>
      <c r="EN17" s="308"/>
      <c r="EO17" s="308"/>
      <c r="EP17" s="308"/>
      <c r="EQ17" s="308"/>
      <c r="ER17" s="308"/>
      <c r="ES17" s="308"/>
      <c r="ET17" s="308"/>
      <c r="EU17" s="308"/>
      <c r="EV17" s="308"/>
      <c r="EW17" s="308"/>
      <c r="EX17" s="308"/>
      <c r="EY17" s="308"/>
      <c r="EZ17" s="308"/>
      <c r="FA17" s="308"/>
      <c r="FB17" s="308"/>
      <c r="FC17" s="308"/>
      <c r="FD17" s="308"/>
      <c r="FE17" s="308"/>
      <c r="FF17" s="308"/>
      <c r="FG17" s="308"/>
      <c r="FH17" s="308"/>
      <c r="FI17" s="308"/>
      <c r="FJ17" s="308"/>
      <c r="FK17" s="308"/>
      <c r="FL17" s="308"/>
      <c r="FM17" s="308"/>
      <c r="FN17" s="308"/>
      <c r="FO17" s="308"/>
      <c r="FP17" s="308"/>
      <c r="FQ17" s="308"/>
      <c r="FR17" s="308"/>
      <c r="FS17" s="308"/>
      <c r="FT17" s="308"/>
      <c r="FU17" s="308"/>
      <c r="FV17" s="308"/>
      <c r="FW17" s="308"/>
      <c r="FX17" s="308"/>
      <c r="FY17" s="308"/>
      <c r="FZ17" s="308"/>
      <c r="GA17" s="308"/>
      <c r="GB17" s="308"/>
      <c r="GC17" s="308"/>
      <c r="GD17" s="308"/>
      <c r="GE17" s="144"/>
    </row>
    <row r="18" spans="1:187" ht="11.25">
      <c r="A18" s="313" t="s">
        <v>241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313"/>
      <c r="DS18" s="313"/>
      <c r="DT18" s="313"/>
      <c r="DU18" s="313"/>
      <c r="DV18" s="313"/>
      <c r="DW18" s="313"/>
      <c r="DX18" s="313"/>
      <c r="DY18" s="313"/>
      <c r="DZ18" s="313"/>
      <c r="EA18" s="313"/>
      <c r="EB18" s="313"/>
      <c r="EC18" s="313"/>
      <c r="ED18" s="313"/>
      <c r="EE18" s="313"/>
      <c r="EF18" s="313"/>
      <c r="EG18" s="313"/>
      <c r="EH18" s="313"/>
      <c r="EI18" s="313"/>
      <c r="EJ18" s="313"/>
      <c r="EK18" s="313"/>
      <c r="EL18" s="313"/>
      <c r="EM18" s="313"/>
      <c r="EN18" s="313"/>
      <c r="EO18" s="313"/>
      <c r="EP18" s="313"/>
      <c r="EQ18" s="313"/>
      <c r="ER18" s="313"/>
      <c r="ES18" s="313"/>
      <c r="ET18" s="313"/>
      <c r="EU18" s="313"/>
      <c r="EV18" s="313"/>
      <c r="EW18" s="313"/>
      <c r="EX18" s="313"/>
      <c r="EY18" s="313"/>
      <c r="EZ18" s="313"/>
      <c r="FA18" s="313"/>
      <c r="FB18" s="313"/>
      <c r="FC18" s="313"/>
      <c r="FD18" s="313"/>
      <c r="FE18" s="313"/>
      <c r="FF18" s="313"/>
      <c r="FG18" s="313"/>
      <c r="FH18" s="313"/>
      <c r="FI18" s="313"/>
      <c r="FJ18" s="313"/>
      <c r="FK18" s="313"/>
      <c r="FL18" s="313"/>
      <c r="FM18" s="313"/>
      <c r="FN18" s="313"/>
      <c r="FO18" s="313"/>
      <c r="FP18" s="313"/>
      <c r="FQ18" s="313"/>
      <c r="FR18" s="313"/>
      <c r="FS18" s="313"/>
      <c r="FT18" s="313"/>
      <c r="FU18" s="313"/>
      <c r="FV18" s="313"/>
      <c r="FW18" s="313"/>
      <c r="FX18" s="313"/>
      <c r="FY18" s="313"/>
      <c r="FZ18" s="313"/>
      <c r="GA18" s="313"/>
      <c r="GB18" s="313"/>
      <c r="GC18" s="313"/>
      <c r="GD18" s="313"/>
      <c r="GE18" s="144"/>
    </row>
    <row r="19" spans="1:187" ht="12.7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4"/>
    </row>
    <row r="20" spans="1:187" ht="12.75" customHeight="1">
      <c r="A20" s="307" t="s">
        <v>237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7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7"/>
      <c r="ET20" s="307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/>
      <c r="FE20" s="307"/>
      <c r="FF20" s="307"/>
      <c r="FG20" s="307"/>
      <c r="FH20" s="307"/>
      <c r="FI20" s="307"/>
      <c r="FJ20" s="307"/>
      <c r="FK20" s="307"/>
      <c r="FL20" s="307"/>
      <c r="FM20" s="307"/>
      <c r="FN20" s="307"/>
      <c r="FO20" s="307"/>
      <c r="FP20" s="307"/>
      <c r="FQ20" s="307"/>
      <c r="FR20" s="307"/>
      <c r="FS20" s="307"/>
      <c r="FT20" s="307"/>
      <c r="FU20" s="307"/>
      <c r="FV20" s="307"/>
      <c r="FW20" s="307"/>
      <c r="FX20" s="307"/>
      <c r="FY20" s="307"/>
      <c r="FZ20" s="307"/>
      <c r="GA20" s="307"/>
      <c r="GB20" s="307"/>
      <c r="GC20" s="307"/>
      <c r="GD20" s="307"/>
      <c r="GE20" s="307"/>
    </row>
    <row r="21" spans="1:187" ht="11.25" customHeight="1">
      <c r="A21" s="281" t="s">
        <v>209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281"/>
      <c r="EG21" s="281"/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281"/>
      <c r="ES21" s="281"/>
      <c r="ET21" s="281"/>
      <c r="EU21" s="281"/>
      <c r="EV21" s="281"/>
      <c r="EW21" s="281"/>
      <c r="EX21" s="281"/>
      <c r="EY21" s="281"/>
      <c r="EZ21" s="281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1"/>
      <c r="FL21" s="281"/>
      <c r="FM21" s="281"/>
      <c r="FN21" s="281"/>
      <c r="FO21" s="281"/>
      <c r="FP21" s="281"/>
      <c r="FQ21" s="281"/>
      <c r="FR21" s="281"/>
      <c r="FS21" s="281"/>
      <c r="FT21" s="281"/>
      <c r="FU21" s="281"/>
      <c r="FV21" s="281"/>
      <c r="FW21" s="281"/>
      <c r="FX21" s="281"/>
      <c r="FY21" s="281"/>
      <c r="FZ21" s="281"/>
      <c r="GA21" s="281"/>
      <c r="GB21" s="281"/>
      <c r="GC21" s="281"/>
      <c r="GD21" s="281"/>
      <c r="GE21" s="281"/>
    </row>
    <row r="22" spans="1:187" ht="6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</row>
    <row r="23" spans="1:187" ht="27.75" customHeight="1">
      <c r="A23" s="247" t="s">
        <v>205</v>
      </c>
      <c r="B23" s="247"/>
      <c r="C23" s="247"/>
      <c r="D23" s="247"/>
      <c r="E23" s="247"/>
      <c r="F23" s="243" t="s">
        <v>35</v>
      </c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5"/>
      <c r="ES23" s="243" t="s">
        <v>208</v>
      </c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4"/>
      <c r="FS23" s="244"/>
      <c r="FT23" s="244"/>
      <c r="FU23" s="244"/>
      <c r="FV23" s="244"/>
      <c r="FW23" s="244"/>
      <c r="FX23" s="244"/>
      <c r="FY23" s="244"/>
      <c r="FZ23" s="244"/>
      <c r="GA23" s="244"/>
      <c r="GB23" s="244"/>
      <c r="GC23" s="244"/>
      <c r="GD23" s="244"/>
      <c r="GE23" s="245"/>
    </row>
    <row r="24" spans="1:187" ht="11.25">
      <c r="A24" s="247">
        <v>1</v>
      </c>
      <c r="B24" s="247"/>
      <c r="C24" s="247"/>
      <c r="D24" s="247"/>
      <c r="E24" s="247"/>
      <c r="F24" s="243" t="s">
        <v>320</v>
      </c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5"/>
      <c r="ES24" s="251">
        <f>39378100+77019000+29090000</f>
        <v>145487100</v>
      </c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3"/>
    </row>
    <row r="25" spans="1:187" ht="11.25" hidden="1">
      <c r="A25" s="247">
        <v>2</v>
      </c>
      <c r="B25" s="247"/>
      <c r="C25" s="247"/>
      <c r="D25" s="247"/>
      <c r="E25" s="247"/>
      <c r="F25" s="243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5"/>
      <c r="ES25" s="251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3"/>
    </row>
    <row r="26" spans="1:187" ht="11.25" customHeight="1">
      <c r="A26" s="278" t="s">
        <v>18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80"/>
      <c r="ES26" s="251">
        <f>ES24</f>
        <v>145487100</v>
      </c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3"/>
    </row>
    <row r="27" spans="1:187" ht="11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</row>
    <row r="28" spans="1:187" ht="11.25" customHeight="1">
      <c r="A28" s="281" t="s">
        <v>236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  <c r="CQ28" s="281"/>
      <c r="CR28" s="281"/>
      <c r="CS28" s="281"/>
      <c r="CT28" s="281"/>
      <c r="CU28" s="281"/>
      <c r="CV28" s="281"/>
      <c r="CW28" s="281"/>
      <c r="CX28" s="281"/>
      <c r="CY28" s="281"/>
      <c r="CZ28" s="281"/>
      <c r="DA28" s="281"/>
      <c r="DB28" s="281"/>
      <c r="DC28" s="281"/>
      <c r="DD28" s="281"/>
      <c r="DE28" s="281"/>
      <c r="DF28" s="281"/>
      <c r="DG28" s="281"/>
      <c r="DH28" s="281"/>
      <c r="DI28" s="281"/>
      <c r="DJ28" s="281"/>
      <c r="DK28" s="281"/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1"/>
      <c r="EF28" s="281"/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1"/>
      <c r="EW28" s="281"/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  <c r="FL28" s="281"/>
      <c r="FM28" s="281"/>
      <c r="FN28" s="281"/>
      <c r="FO28" s="281"/>
      <c r="FP28" s="281"/>
      <c r="FQ28" s="281"/>
      <c r="FR28" s="281"/>
      <c r="FS28" s="281"/>
      <c r="FT28" s="281"/>
      <c r="FU28" s="281"/>
      <c r="FV28" s="281"/>
      <c r="FW28" s="281"/>
      <c r="FX28" s="281"/>
      <c r="FY28" s="281"/>
      <c r="FZ28" s="281"/>
      <c r="GA28" s="281"/>
      <c r="GB28" s="281"/>
      <c r="GC28" s="281"/>
      <c r="GD28" s="281"/>
      <c r="GE28" s="281"/>
    </row>
    <row r="29" spans="1:187" ht="6.7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</row>
    <row r="30" spans="1:187" ht="24.75" customHeight="1">
      <c r="A30" s="270" t="s">
        <v>205</v>
      </c>
      <c r="B30" s="271"/>
      <c r="C30" s="271"/>
      <c r="D30" s="271"/>
      <c r="E30" s="303"/>
      <c r="F30" s="287" t="s">
        <v>258</v>
      </c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9"/>
      <c r="AR30" s="270" t="s">
        <v>254</v>
      </c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303"/>
      <c r="BD30" s="270" t="s">
        <v>230</v>
      </c>
      <c r="BE30" s="271"/>
      <c r="BF30" s="271"/>
      <c r="BG30" s="271"/>
      <c r="BH30" s="271"/>
      <c r="BI30" s="271"/>
      <c r="BJ30" s="271"/>
      <c r="BK30" s="271"/>
      <c r="BL30" s="271"/>
      <c r="BM30" s="303"/>
      <c r="BN30" s="270" t="s">
        <v>231</v>
      </c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303"/>
      <c r="CD30" s="270" t="s">
        <v>235</v>
      </c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0" t="s">
        <v>210</v>
      </c>
      <c r="CR30" s="274"/>
      <c r="CS30" s="274"/>
      <c r="CT30" s="274"/>
      <c r="CU30" s="274"/>
      <c r="CV30" s="274"/>
      <c r="CW30" s="274"/>
      <c r="CX30" s="274"/>
      <c r="CY30" s="271"/>
      <c r="CZ30" s="271"/>
      <c r="DA30" s="271"/>
      <c r="DB30" s="247" t="s">
        <v>256</v>
      </c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70" t="s">
        <v>250</v>
      </c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303"/>
      <c r="ED30" s="309" t="s">
        <v>233</v>
      </c>
      <c r="EE30" s="310"/>
      <c r="EF30" s="310"/>
      <c r="EG30" s="310"/>
      <c r="EH30" s="310"/>
      <c r="EI30" s="310"/>
      <c r="EJ30" s="310"/>
      <c r="EK30" s="310"/>
      <c r="EL30" s="310"/>
      <c r="EM30" s="310"/>
      <c r="EN30" s="310"/>
      <c r="EO30" s="310"/>
      <c r="EP30" s="310"/>
      <c r="EQ30" s="310"/>
      <c r="ER30" s="310"/>
      <c r="ES30" s="310"/>
      <c r="ET30" s="310"/>
      <c r="EU30" s="310"/>
      <c r="EV30" s="310"/>
      <c r="EW30" s="310"/>
      <c r="EX30" s="310"/>
      <c r="EY30" s="310"/>
      <c r="EZ30" s="310"/>
      <c r="FA30" s="310"/>
      <c r="FB30" s="310"/>
      <c r="FC30" s="310"/>
      <c r="FD30" s="310"/>
      <c r="FE30" s="310"/>
      <c r="FF30" s="310"/>
      <c r="FG30" s="310"/>
      <c r="FH30" s="310"/>
      <c r="FI30" s="310"/>
      <c r="FJ30" s="310"/>
      <c r="FK30" s="310"/>
      <c r="FL30" s="311"/>
      <c r="FM30" s="311"/>
      <c r="FN30" s="311"/>
      <c r="FO30" s="311"/>
      <c r="FP30" s="311"/>
      <c r="FQ30" s="311"/>
      <c r="FR30" s="311"/>
      <c r="FS30" s="311"/>
      <c r="FT30" s="311"/>
      <c r="FU30" s="311"/>
      <c r="FV30" s="311"/>
      <c r="FW30" s="311"/>
      <c r="FX30" s="311"/>
      <c r="FY30" s="311"/>
      <c r="FZ30" s="311"/>
      <c r="GA30" s="311"/>
      <c r="GB30" s="311"/>
      <c r="GC30" s="311"/>
      <c r="GD30" s="311"/>
      <c r="GE30" s="312"/>
    </row>
    <row r="31" spans="1:187" ht="56.25" customHeight="1">
      <c r="A31" s="272"/>
      <c r="B31" s="273"/>
      <c r="C31" s="273"/>
      <c r="D31" s="273"/>
      <c r="E31" s="304"/>
      <c r="F31" s="290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2"/>
      <c r="AR31" s="272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304"/>
      <c r="BD31" s="272"/>
      <c r="BE31" s="273"/>
      <c r="BF31" s="273"/>
      <c r="BG31" s="273"/>
      <c r="BH31" s="273"/>
      <c r="BI31" s="273"/>
      <c r="BJ31" s="273"/>
      <c r="BK31" s="273"/>
      <c r="BL31" s="273"/>
      <c r="BM31" s="304"/>
      <c r="BN31" s="272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304"/>
      <c r="CD31" s="272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5"/>
      <c r="CR31" s="276"/>
      <c r="CS31" s="276"/>
      <c r="CT31" s="276"/>
      <c r="CU31" s="276"/>
      <c r="CV31" s="276"/>
      <c r="CW31" s="276"/>
      <c r="CX31" s="276"/>
      <c r="CY31" s="273"/>
      <c r="CZ31" s="273"/>
      <c r="DA31" s="273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72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304"/>
      <c r="ED31" s="243" t="s">
        <v>266</v>
      </c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43" t="s">
        <v>267</v>
      </c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44"/>
      <c r="FK31" s="245"/>
      <c r="FL31" s="244" t="s">
        <v>234</v>
      </c>
      <c r="FM31" s="244"/>
      <c r="FN31" s="244"/>
      <c r="FO31" s="244"/>
      <c r="FP31" s="244"/>
      <c r="FQ31" s="244"/>
      <c r="FR31" s="244"/>
      <c r="FS31" s="244"/>
      <c r="FT31" s="244"/>
      <c r="FU31" s="244"/>
      <c r="FV31" s="244"/>
      <c r="FW31" s="244"/>
      <c r="FX31" s="244"/>
      <c r="FY31" s="244"/>
      <c r="FZ31" s="244"/>
      <c r="GA31" s="244"/>
      <c r="GB31" s="244"/>
      <c r="GC31" s="244"/>
      <c r="GD31" s="244"/>
      <c r="GE31" s="245"/>
    </row>
    <row r="32" spans="1:187" ht="11.25">
      <c r="A32" s="247">
        <v>1</v>
      </c>
      <c r="B32" s="247"/>
      <c r="C32" s="247"/>
      <c r="D32" s="247"/>
      <c r="E32" s="247"/>
      <c r="F32" s="243">
        <v>2</v>
      </c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3">
        <v>3</v>
      </c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3">
        <v>4</v>
      </c>
      <c r="BE32" s="244"/>
      <c r="BF32" s="244"/>
      <c r="BG32" s="244"/>
      <c r="BH32" s="244"/>
      <c r="BI32" s="244"/>
      <c r="BJ32" s="244"/>
      <c r="BK32" s="244"/>
      <c r="BL32" s="244"/>
      <c r="BM32" s="245"/>
      <c r="BN32" s="243">
        <v>5</v>
      </c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5"/>
      <c r="CD32" s="243">
        <v>6</v>
      </c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7">
        <v>7</v>
      </c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4">
        <v>8</v>
      </c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5"/>
      <c r="DN32" s="243">
        <v>9</v>
      </c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5"/>
      <c r="ED32" s="243">
        <v>10</v>
      </c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3">
        <v>11</v>
      </c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245"/>
      <c r="FL32" s="244">
        <v>12</v>
      </c>
      <c r="FM32" s="244"/>
      <c r="FN32" s="244"/>
      <c r="FO32" s="244"/>
      <c r="FP32" s="244"/>
      <c r="FQ32" s="244"/>
      <c r="FR32" s="244"/>
      <c r="FS32" s="244"/>
      <c r="FT32" s="244"/>
      <c r="FU32" s="244"/>
      <c r="FV32" s="244"/>
      <c r="FW32" s="244"/>
      <c r="FX32" s="244"/>
      <c r="FY32" s="244"/>
      <c r="FZ32" s="244"/>
      <c r="GA32" s="244"/>
      <c r="GB32" s="244"/>
      <c r="GC32" s="244"/>
      <c r="GD32" s="244"/>
      <c r="GE32" s="245"/>
    </row>
    <row r="33" spans="1:187" s="129" customFormat="1" ht="34.5" customHeight="1">
      <c r="A33" s="247">
        <v>1</v>
      </c>
      <c r="B33" s="247"/>
      <c r="C33" s="247"/>
      <c r="D33" s="247"/>
      <c r="E33" s="247"/>
      <c r="F33" s="278" t="s">
        <v>323</v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43">
        <v>134</v>
      </c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251">
        <v>20938.32</v>
      </c>
      <c r="BE33" s="284"/>
      <c r="BF33" s="284"/>
      <c r="BG33" s="284"/>
      <c r="BH33" s="284"/>
      <c r="BI33" s="284"/>
      <c r="BJ33" s="284"/>
      <c r="BK33" s="284"/>
      <c r="BL33" s="284"/>
      <c r="BM33" s="285"/>
      <c r="BN33" s="251">
        <v>0</v>
      </c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4"/>
      <c r="CB33" s="284"/>
      <c r="CC33" s="285"/>
      <c r="CD33" s="251">
        <v>10000</v>
      </c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64">
        <v>26</v>
      </c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82">
        <f>CD33*CQ33</f>
        <v>260000</v>
      </c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3"/>
      <c r="DN33" s="251">
        <v>348206.13</v>
      </c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5"/>
      <c r="ED33" s="251">
        <f>DB33-DN33</f>
        <v>-88206.13</v>
      </c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95">
        <f>(ED33/DN33*100)</f>
        <v>-25.331584484167468</v>
      </c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5"/>
      <c r="FL33" s="314" t="s">
        <v>519</v>
      </c>
      <c r="FM33" s="314"/>
      <c r="FN33" s="314"/>
      <c r="FO33" s="314"/>
      <c r="FP33" s="314"/>
      <c r="FQ33" s="314"/>
      <c r="FR33" s="314"/>
      <c r="FS33" s="314"/>
      <c r="FT33" s="314"/>
      <c r="FU33" s="314"/>
      <c r="FV33" s="314"/>
      <c r="FW33" s="314"/>
      <c r="FX33" s="314"/>
      <c r="FY33" s="314"/>
      <c r="FZ33" s="314"/>
      <c r="GA33" s="314"/>
      <c r="GB33" s="314"/>
      <c r="GC33" s="314"/>
      <c r="GD33" s="314"/>
      <c r="GE33" s="315"/>
    </row>
    <row r="34" spans="1:187" ht="27" customHeight="1">
      <c r="A34" s="247">
        <v>2</v>
      </c>
      <c r="B34" s="247"/>
      <c r="C34" s="247"/>
      <c r="D34" s="247"/>
      <c r="E34" s="247"/>
      <c r="F34" s="278" t="s">
        <v>324</v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43">
        <v>131</v>
      </c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96">
        <v>85005.76</v>
      </c>
      <c r="BE34" s="297"/>
      <c r="BF34" s="297"/>
      <c r="BG34" s="297"/>
      <c r="BH34" s="297"/>
      <c r="BI34" s="297"/>
      <c r="BJ34" s="297"/>
      <c r="BK34" s="297"/>
      <c r="BL34" s="297"/>
      <c r="BM34" s="298"/>
      <c r="BN34" s="296">
        <v>0</v>
      </c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7"/>
      <c r="CC34" s="298"/>
      <c r="CD34" s="251">
        <v>20500</v>
      </c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4">
        <v>600</v>
      </c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82">
        <f>CD34*CQ34</f>
        <v>12300000</v>
      </c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3"/>
      <c r="DN34" s="251">
        <v>9999914.23</v>
      </c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3"/>
      <c r="ED34" s="251">
        <f>DB34-DN34</f>
        <v>2300085.7699999996</v>
      </c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1">
        <f>(ED34/DN34*100)</f>
        <v>23.001054980048558</v>
      </c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3"/>
      <c r="FL34" s="318" t="s">
        <v>479</v>
      </c>
      <c r="FM34" s="319"/>
      <c r="FN34" s="319"/>
      <c r="FO34" s="319"/>
      <c r="FP34" s="319"/>
      <c r="FQ34" s="319"/>
      <c r="FR34" s="319"/>
      <c r="FS34" s="319"/>
      <c r="FT34" s="319"/>
      <c r="FU34" s="319"/>
      <c r="FV34" s="319"/>
      <c r="FW34" s="319"/>
      <c r="FX34" s="319"/>
      <c r="FY34" s="319"/>
      <c r="FZ34" s="319"/>
      <c r="GA34" s="319"/>
      <c r="GB34" s="319"/>
      <c r="GC34" s="319"/>
      <c r="GD34" s="319"/>
      <c r="GE34" s="320"/>
    </row>
    <row r="35" spans="1:187" ht="27" customHeight="1">
      <c r="A35" s="247">
        <v>3</v>
      </c>
      <c r="B35" s="247"/>
      <c r="C35" s="247"/>
      <c r="D35" s="247"/>
      <c r="E35" s="247"/>
      <c r="F35" s="278" t="s">
        <v>324</v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43">
        <v>131</v>
      </c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99"/>
      <c r="BE35" s="300"/>
      <c r="BF35" s="300"/>
      <c r="BG35" s="300"/>
      <c r="BH35" s="300"/>
      <c r="BI35" s="300"/>
      <c r="BJ35" s="300"/>
      <c r="BK35" s="300"/>
      <c r="BL35" s="300"/>
      <c r="BM35" s="301"/>
      <c r="BN35" s="299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1"/>
      <c r="CD35" s="251">
        <v>10000</v>
      </c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4">
        <v>70</v>
      </c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82">
        <f>CD35*CQ35</f>
        <v>700000</v>
      </c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3"/>
      <c r="DN35" s="251">
        <v>835687.15</v>
      </c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3"/>
      <c r="ED35" s="251">
        <f>DB35-DN35</f>
        <v>-135687.15000000002</v>
      </c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1">
        <f>(ED35/DN35*100)</f>
        <v>-16.236596434443204</v>
      </c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3"/>
      <c r="FL35" s="321"/>
      <c r="FM35" s="322"/>
      <c r="FN35" s="322"/>
      <c r="FO35" s="322"/>
      <c r="FP35" s="322"/>
      <c r="FQ35" s="322"/>
      <c r="FR35" s="322"/>
      <c r="FS35" s="322"/>
      <c r="FT35" s="322"/>
      <c r="FU35" s="322"/>
      <c r="FV35" s="322"/>
      <c r="FW35" s="322"/>
      <c r="FX35" s="322"/>
      <c r="FY35" s="322"/>
      <c r="FZ35" s="322"/>
      <c r="GA35" s="322"/>
      <c r="GB35" s="322"/>
      <c r="GC35" s="322"/>
      <c r="GD35" s="322"/>
      <c r="GE35" s="323"/>
    </row>
    <row r="36" spans="1:187" ht="12.75" customHeight="1">
      <c r="A36" s="243" t="s">
        <v>18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6"/>
      <c r="AN36" s="316"/>
      <c r="AO36" s="316"/>
      <c r="AP36" s="316"/>
      <c r="AQ36" s="317"/>
      <c r="AR36" s="243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1"/>
      <c r="BE36" s="262"/>
      <c r="BF36" s="262"/>
      <c r="BG36" s="262"/>
      <c r="BH36" s="262"/>
      <c r="BI36" s="262"/>
      <c r="BJ36" s="262"/>
      <c r="BK36" s="262"/>
      <c r="BL36" s="262"/>
      <c r="BM36" s="263"/>
      <c r="BN36" s="251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62"/>
      <c r="CB36" s="262"/>
      <c r="CC36" s="263"/>
      <c r="CD36" s="251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82">
        <f>DB33+DB34+DB35</f>
        <v>13260000</v>
      </c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3"/>
      <c r="DN36" s="251">
        <f>DN33+DN34+DN35</f>
        <v>11183807.510000002</v>
      </c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3"/>
      <c r="ED36" s="251">
        <f>DB36-DN36</f>
        <v>2076192.4899999984</v>
      </c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1">
        <f>(ED36/DN36*100)</f>
        <v>18.56427239241708</v>
      </c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3"/>
      <c r="FL36" s="262"/>
      <c r="FM36" s="262"/>
      <c r="FN36" s="262"/>
      <c r="FO36" s="262"/>
      <c r="FP36" s="262"/>
      <c r="FQ36" s="262"/>
      <c r="FR36" s="262"/>
      <c r="FS36" s="262"/>
      <c r="FT36" s="262"/>
      <c r="FU36" s="262"/>
      <c r="FV36" s="262"/>
      <c r="FW36" s="262"/>
      <c r="FX36" s="262"/>
      <c r="FY36" s="262"/>
      <c r="FZ36" s="262"/>
      <c r="GA36" s="262"/>
      <c r="GB36" s="262"/>
      <c r="GC36" s="262"/>
      <c r="GD36" s="262"/>
      <c r="GE36" s="263"/>
    </row>
    <row r="37" spans="1:187" ht="15.75" customHeight="1" hidden="1">
      <c r="A37" s="326" t="s">
        <v>238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7"/>
      <c r="DX37" s="327"/>
      <c r="DY37" s="327"/>
      <c r="DZ37" s="327"/>
      <c r="EA37" s="327"/>
      <c r="EB37" s="327"/>
      <c r="EC37" s="327"/>
      <c r="ED37" s="327"/>
      <c r="EE37" s="327"/>
      <c r="EF37" s="327"/>
      <c r="EG37" s="327"/>
      <c r="EH37" s="327"/>
      <c r="EI37" s="327"/>
      <c r="EJ37" s="327"/>
      <c r="EK37" s="327"/>
      <c r="EL37" s="327"/>
      <c r="EM37" s="327"/>
      <c r="EN37" s="327"/>
      <c r="EO37" s="327"/>
      <c r="EP37" s="327"/>
      <c r="EQ37" s="327"/>
      <c r="ER37" s="327"/>
      <c r="ES37" s="327"/>
      <c r="ET37" s="327"/>
      <c r="EU37" s="327"/>
      <c r="EV37" s="327"/>
      <c r="EW37" s="327"/>
      <c r="EX37" s="327"/>
      <c r="EY37" s="327"/>
      <c r="EZ37" s="327"/>
      <c r="FA37" s="327"/>
      <c r="FB37" s="327"/>
      <c r="FC37" s="327"/>
      <c r="FD37" s="327"/>
      <c r="FE37" s="327"/>
      <c r="FF37" s="327"/>
      <c r="FG37" s="327"/>
      <c r="FH37" s="327"/>
      <c r="FI37" s="327"/>
      <c r="FJ37" s="327"/>
      <c r="FK37" s="327"/>
      <c r="FL37" s="327"/>
      <c r="FM37" s="327"/>
      <c r="FN37" s="327"/>
      <c r="FO37" s="327"/>
      <c r="FP37" s="327"/>
      <c r="FQ37" s="327"/>
      <c r="FR37" s="327"/>
      <c r="FS37" s="327"/>
      <c r="FT37" s="327"/>
      <c r="FU37" s="327"/>
      <c r="FV37" s="327"/>
      <c r="FW37" s="327"/>
      <c r="FX37" s="327"/>
      <c r="FY37" s="327"/>
      <c r="FZ37" s="327"/>
      <c r="GA37" s="327"/>
      <c r="GB37" s="327"/>
      <c r="GC37" s="327"/>
      <c r="GD37" s="327"/>
      <c r="GE37" s="327"/>
    </row>
    <row r="38" spans="1:187" ht="12.75" hidden="1">
      <c r="A38" s="268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69"/>
      <c r="DN38" s="269"/>
      <c r="DO38" s="269"/>
      <c r="DP38" s="269"/>
      <c r="DQ38" s="269"/>
      <c r="DR38" s="269"/>
      <c r="DS38" s="269"/>
      <c r="DT38" s="269"/>
      <c r="DU38" s="269"/>
      <c r="DV38" s="269"/>
      <c r="DW38" s="269"/>
      <c r="DX38" s="269"/>
      <c r="DY38" s="269"/>
      <c r="DZ38" s="269"/>
      <c r="EA38" s="269"/>
      <c r="EB38" s="269"/>
      <c r="EC38" s="269"/>
      <c r="ED38" s="269"/>
      <c r="EE38" s="269"/>
      <c r="EF38" s="269"/>
      <c r="EG38" s="269"/>
      <c r="EH38" s="269"/>
      <c r="EI38" s="269"/>
      <c r="EJ38" s="269"/>
      <c r="EK38" s="269"/>
      <c r="EL38" s="269"/>
      <c r="EM38" s="269"/>
      <c r="EN38" s="269"/>
      <c r="EO38" s="269"/>
      <c r="EP38" s="269"/>
      <c r="EQ38" s="269"/>
      <c r="ER38" s="269"/>
      <c r="ES38" s="269"/>
      <c r="ET38" s="269"/>
      <c r="EU38" s="269"/>
      <c r="EV38" s="269"/>
      <c r="EW38" s="269"/>
      <c r="EX38" s="269"/>
      <c r="EY38" s="269"/>
      <c r="EZ38" s="269"/>
      <c r="FA38" s="269"/>
      <c r="FB38" s="269"/>
      <c r="FC38" s="269"/>
      <c r="FD38" s="269"/>
      <c r="FE38" s="269"/>
      <c r="FF38" s="269"/>
      <c r="FG38" s="269"/>
      <c r="FH38" s="269"/>
      <c r="FI38" s="269"/>
      <c r="FJ38" s="269"/>
      <c r="FK38" s="269"/>
      <c r="FL38" s="269"/>
      <c r="FM38" s="269"/>
      <c r="FN38" s="269"/>
      <c r="FO38" s="269"/>
      <c r="FP38" s="269"/>
      <c r="FQ38" s="269"/>
      <c r="FR38" s="269"/>
      <c r="FS38" s="269"/>
      <c r="FT38" s="269"/>
      <c r="FU38" s="269"/>
      <c r="FV38" s="269"/>
      <c r="FW38" s="269"/>
      <c r="FX38" s="269"/>
      <c r="FY38" s="269"/>
      <c r="FZ38" s="269"/>
      <c r="GA38" s="269"/>
      <c r="GB38" s="269"/>
      <c r="GC38" s="269"/>
      <c r="GD38" s="269"/>
      <c r="GE38" s="269"/>
    </row>
    <row r="39" spans="1:187" ht="14.25" customHeight="1" hidden="1">
      <c r="A39" s="307" t="s">
        <v>251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  <c r="CT39" s="307"/>
      <c r="CU39" s="307"/>
      <c r="CV39" s="307"/>
      <c r="CW39" s="307"/>
      <c r="CX39" s="307"/>
      <c r="CY39" s="307"/>
      <c r="CZ39" s="307"/>
      <c r="DA39" s="307"/>
      <c r="DB39" s="307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/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/>
      <c r="FE39" s="307"/>
      <c r="FF39" s="307"/>
      <c r="FG39" s="307"/>
      <c r="FH39" s="307"/>
      <c r="FI39" s="307"/>
      <c r="FJ39" s="307"/>
      <c r="FK39" s="307"/>
      <c r="FL39" s="307"/>
      <c r="FM39" s="307"/>
      <c r="FN39" s="307"/>
      <c r="FO39" s="307"/>
      <c r="FP39" s="307"/>
      <c r="FQ39" s="307"/>
      <c r="FR39" s="307"/>
      <c r="FS39" s="307"/>
      <c r="FT39" s="307"/>
      <c r="FU39" s="307"/>
      <c r="FV39" s="307"/>
      <c r="FW39" s="307"/>
      <c r="FX39" s="307"/>
      <c r="FY39" s="307"/>
      <c r="FZ39" s="307"/>
      <c r="GA39" s="307"/>
      <c r="GB39" s="307"/>
      <c r="GC39" s="307"/>
      <c r="GD39" s="307"/>
      <c r="GE39" s="307"/>
    </row>
    <row r="40" spans="1:187" ht="6" customHeight="1" hidden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</row>
    <row r="41" spans="1:187" ht="21" customHeight="1" hidden="1">
      <c r="A41" s="247" t="s">
        <v>205</v>
      </c>
      <c r="B41" s="247"/>
      <c r="C41" s="247"/>
      <c r="D41" s="247"/>
      <c r="E41" s="247"/>
      <c r="F41" s="247" t="s">
        <v>35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6"/>
      <c r="DW41" s="243" t="s">
        <v>254</v>
      </c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65"/>
      <c r="ES41" s="243" t="s">
        <v>208</v>
      </c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4"/>
      <c r="FL41" s="244"/>
      <c r="FM41" s="244"/>
      <c r="FN41" s="244"/>
      <c r="FO41" s="244"/>
      <c r="FP41" s="244"/>
      <c r="FQ41" s="244"/>
      <c r="FR41" s="244"/>
      <c r="FS41" s="244"/>
      <c r="FT41" s="244"/>
      <c r="FU41" s="244"/>
      <c r="FV41" s="244"/>
      <c r="FW41" s="244"/>
      <c r="FX41" s="244"/>
      <c r="FY41" s="244"/>
      <c r="FZ41" s="244"/>
      <c r="GA41" s="244"/>
      <c r="GB41" s="244"/>
      <c r="GC41" s="244"/>
      <c r="GD41" s="244"/>
      <c r="GE41" s="245"/>
    </row>
    <row r="42" spans="1:187" ht="12.75" hidden="1">
      <c r="A42" s="247">
        <v>1</v>
      </c>
      <c r="B42" s="247"/>
      <c r="C42" s="247"/>
      <c r="D42" s="247"/>
      <c r="E42" s="247"/>
      <c r="F42" s="266" t="s">
        <v>322</v>
      </c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43">
        <v>141</v>
      </c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65"/>
      <c r="ES42" s="251">
        <v>0</v>
      </c>
      <c r="ET42" s="282"/>
      <c r="EU42" s="282"/>
      <c r="EV42" s="282"/>
      <c r="EW42" s="282"/>
      <c r="EX42" s="282"/>
      <c r="EY42" s="282"/>
      <c r="EZ42" s="282"/>
      <c r="FA42" s="282"/>
      <c r="FB42" s="282"/>
      <c r="FC42" s="282"/>
      <c r="FD42" s="282"/>
      <c r="FE42" s="282"/>
      <c r="FF42" s="282"/>
      <c r="FG42" s="282"/>
      <c r="FH42" s="282"/>
      <c r="FI42" s="282"/>
      <c r="FJ42" s="282"/>
      <c r="FK42" s="282"/>
      <c r="FL42" s="282"/>
      <c r="FM42" s="282"/>
      <c r="FN42" s="282"/>
      <c r="FO42" s="282"/>
      <c r="FP42" s="282"/>
      <c r="FQ42" s="282"/>
      <c r="FR42" s="282"/>
      <c r="FS42" s="282"/>
      <c r="FT42" s="282"/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3"/>
    </row>
    <row r="43" spans="1:187" ht="12.75" hidden="1">
      <c r="A43" s="247">
        <v>2</v>
      </c>
      <c r="B43" s="247"/>
      <c r="C43" s="247"/>
      <c r="D43" s="247"/>
      <c r="E43" s="247"/>
      <c r="F43" s="247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6"/>
      <c r="DW43" s="243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250"/>
      <c r="EO43" s="250"/>
      <c r="EP43" s="250"/>
      <c r="EQ43" s="250"/>
      <c r="ER43" s="265"/>
      <c r="ES43" s="251"/>
      <c r="ET43" s="282"/>
      <c r="EU43" s="282"/>
      <c r="EV43" s="282"/>
      <c r="EW43" s="282"/>
      <c r="EX43" s="282"/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2"/>
      <c r="FJ43" s="282"/>
      <c r="FK43" s="282"/>
      <c r="FL43" s="282"/>
      <c r="FM43" s="282"/>
      <c r="FN43" s="282"/>
      <c r="FO43" s="282"/>
      <c r="FP43" s="282"/>
      <c r="FQ43" s="282"/>
      <c r="FR43" s="282"/>
      <c r="FS43" s="282"/>
      <c r="FT43" s="282"/>
      <c r="FU43" s="282"/>
      <c r="FV43" s="282"/>
      <c r="FW43" s="282"/>
      <c r="FX43" s="282"/>
      <c r="FY43" s="282"/>
      <c r="FZ43" s="282"/>
      <c r="GA43" s="282"/>
      <c r="GB43" s="282"/>
      <c r="GC43" s="282"/>
      <c r="GD43" s="282"/>
      <c r="GE43" s="283"/>
    </row>
    <row r="44" spans="1:187" ht="11.25" customHeight="1" hidden="1">
      <c r="A44" s="278" t="s">
        <v>18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80"/>
      <c r="ES44" s="251">
        <v>0</v>
      </c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3"/>
    </row>
    <row r="45" spans="1:187" ht="13.5" customHeight="1" hidden="1">
      <c r="A45" s="248" t="s">
        <v>243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</row>
    <row r="46" spans="1:187" ht="11.25" hidden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</row>
    <row r="47" spans="1:187" ht="11.25" customHeight="1">
      <c r="A47" s="324" t="s">
        <v>244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4"/>
      <c r="DO47" s="324"/>
      <c r="DP47" s="324"/>
      <c r="DQ47" s="324"/>
      <c r="DR47" s="324"/>
      <c r="DS47" s="324"/>
      <c r="DT47" s="324"/>
      <c r="DU47" s="324"/>
      <c r="DV47" s="324"/>
      <c r="DW47" s="324"/>
      <c r="DX47" s="324"/>
      <c r="DY47" s="324"/>
      <c r="DZ47" s="324"/>
      <c r="EA47" s="324"/>
      <c r="EB47" s="324"/>
      <c r="EC47" s="324"/>
      <c r="ED47" s="324"/>
      <c r="EE47" s="324"/>
      <c r="EF47" s="324"/>
      <c r="EG47" s="324"/>
      <c r="EH47" s="324"/>
      <c r="EI47" s="324"/>
      <c r="EJ47" s="324"/>
      <c r="EK47" s="324"/>
      <c r="EL47" s="324"/>
      <c r="EM47" s="324"/>
      <c r="EN47" s="324"/>
      <c r="EO47" s="324"/>
      <c r="EP47" s="324"/>
      <c r="EQ47" s="324"/>
      <c r="ER47" s="324"/>
      <c r="ES47" s="324"/>
      <c r="ET47" s="324"/>
      <c r="EU47" s="324"/>
      <c r="EV47" s="324"/>
      <c r="EW47" s="324"/>
      <c r="EX47" s="324"/>
      <c r="EY47" s="324"/>
      <c r="EZ47" s="324"/>
      <c r="FA47" s="324"/>
      <c r="FB47" s="324"/>
      <c r="FC47" s="324"/>
      <c r="FD47" s="324"/>
      <c r="FE47" s="324"/>
      <c r="FF47" s="324"/>
      <c r="FG47" s="324"/>
      <c r="FH47" s="324"/>
      <c r="FI47" s="324"/>
      <c r="FJ47" s="324"/>
      <c r="FK47" s="324"/>
      <c r="FL47" s="324"/>
      <c r="FM47" s="324"/>
      <c r="FN47" s="324"/>
      <c r="FO47" s="324"/>
      <c r="FP47" s="324"/>
      <c r="FQ47" s="324"/>
      <c r="FR47" s="324"/>
      <c r="FS47" s="324"/>
      <c r="FT47" s="324"/>
      <c r="FU47" s="324"/>
      <c r="FV47" s="324"/>
      <c r="FW47" s="324"/>
      <c r="FX47" s="324"/>
      <c r="FY47" s="324"/>
      <c r="FZ47" s="324"/>
      <c r="GA47" s="324"/>
      <c r="GB47" s="324"/>
      <c r="GC47" s="324"/>
      <c r="GD47" s="324"/>
      <c r="GE47" s="324"/>
    </row>
    <row r="48" spans="1:187" ht="11.25" customHeight="1">
      <c r="A48" s="281" t="s">
        <v>211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1"/>
      <c r="CG48" s="281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1"/>
      <c r="DI48" s="281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281"/>
      <c r="EK48" s="281"/>
      <c r="EL48" s="281"/>
      <c r="EM48" s="281"/>
      <c r="EN48" s="281"/>
      <c r="EO48" s="281"/>
      <c r="EP48" s="281"/>
      <c r="EQ48" s="281"/>
      <c r="ER48" s="281"/>
      <c r="ES48" s="281"/>
      <c r="ET48" s="281"/>
      <c r="EU48" s="281"/>
      <c r="EV48" s="281"/>
      <c r="EW48" s="281"/>
      <c r="EX48" s="281"/>
      <c r="EY48" s="281"/>
      <c r="EZ48" s="281"/>
      <c r="FA48" s="281"/>
      <c r="FB48" s="281"/>
      <c r="FC48" s="281"/>
      <c r="FD48" s="281"/>
      <c r="FE48" s="281"/>
      <c r="FF48" s="281"/>
      <c r="FG48" s="281"/>
      <c r="FH48" s="281"/>
      <c r="FI48" s="281"/>
      <c r="FJ48" s="281"/>
      <c r="FK48" s="281"/>
      <c r="FL48" s="281"/>
      <c r="FM48" s="281"/>
      <c r="FN48" s="281"/>
      <c r="FO48" s="281"/>
      <c r="FP48" s="281"/>
      <c r="FQ48" s="281"/>
      <c r="FR48" s="281"/>
      <c r="FS48" s="281"/>
      <c r="FT48" s="281"/>
      <c r="FU48" s="281"/>
      <c r="FV48" s="281"/>
      <c r="FW48" s="281"/>
      <c r="FX48" s="281"/>
      <c r="FY48" s="281"/>
      <c r="FZ48" s="281"/>
      <c r="GA48" s="281"/>
      <c r="GB48" s="281"/>
      <c r="GC48" s="281"/>
      <c r="GD48" s="281"/>
      <c r="GE48" s="281"/>
    </row>
    <row r="49" spans="1:187" ht="5.2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</row>
    <row r="50" spans="1:187" ht="23.25" customHeight="1">
      <c r="A50" s="247" t="s">
        <v>205</v>
      </c>
      <c r="B50" s="247"/>
      <c r="C50" s="247"/>
      <c r="D50" s="247"/>
      <c r="E50" s="247"/>
      <c r="F50" s="243" t="s">
        <v>35</v>
      </c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5"/>
      <c r="ES50" s="243" t="s">
        <v>208</v>
      </c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4"/>
      <c r="GD50" s="244"/>
      <c r="GE50" s="245"/>
    </row>
    <row r="51" spans="1:187" ht="11.25">
      <c r="A51" s="247">
        <v>1</v>
      </c>
      <c r="B51" s="247"/>
      <c r="C51" s="247"/>
      <c r="D51" s="247"/>
      <c r="E51" s="247"/>
      <c r="F51" s="278" t="s">
        <v>321</v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/>
      <c r="ER51" s="280"/>
      <c r="ES51" s="251">
        <f>3390000+1390000+1700000+500000</f>
        <v>6980000</v>
      </c>
      <c r="ET51" s="282"/>
      <c r="EU51" s="282"/>
      <c r="EV51" s="282"/>
      <c r="EW51" s="282"/>
      <c r="EX51" s="282"/>
      <c r="EY51" s="282"/>
      <c r="EZ51" s="282"/>
      <c r="FA51" s="282"/>
      <c r="FB51" s="282"/>
      <c r="FC51" s="282"/>
      <c r="FD51" s="282"/>
      <c r="FE51" s="282"/>
      <c r="FF51" s="282"/>
      <c r="FG51" s="282"/>
      <c r="FH51" s="282"/>
      <c r="FI51" s="282"/>
      <c r="FJ51" s="282"/>
      <c r="FK51" s="282"/>
      <c r="FL51" s="282"/>
      <c r="FM51" s="282"/>
      <c r="FN51" s="282"/>
      <c r="FO51" s="282"/>
      <c r="FP51" s="282"/>
      <c r="FQ51" s="282"/>
      <c r="FR51" s="282"/>
      <c r="FS51" s="282"/>
      <c r="FT51" s="282"/>
      <c r="FU51" s="282"/>
      <c r="FV51" s="282"/>
      <c r="FW51" s="282"/>
      <c r="FX51" s="282"/>
      <c r="FY51" s="282"/>
      <c r="FZ51" s="282"/>
      <c r="GA51" s="282"/>
      <c r="GB51" s="282"/>
      <c r="GC51" s="282"/>
      <c r="GD51" s="282"/>
      <c r="GE51" s="283"/>
    </row>
    <row r="52" spans="1:187" ht="11.25" hidden="1">
      <c r="A52" s="247">
        <v>2</v>
      </c>
      <c r="B52" s="247"/>
      <c r="C52" s="247"/>
      <c r="D52" s="247"/>
      <c r="E52" s="247"/>
      <c r="F52" s="243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  <c r="EH52" s="244"/>
      <c r="EI52" s="244"/>
      <c r="EJ52" s="244"/>
      <c r="EK52" s="244"/>
      <c r="EL52" s="244"/>
      <c r="EM52" s="244"/>
      <c r="EN52" s="244"/>
      <c r="EO52" s="244"/>
      <c r="EP52" s="244"/>
      <c r="EQ52" s="244"/>
      <c r="ER52" s="245"/>
      <c r="ES52" s="251"/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L52" s="282"/>
      <c r="FM52" s="282"/>
      <c r="FN52" s="282"/>
      <c r="FO52" s="282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3"/>
    </row>
    <row r="53" spans="1:187" ht="11.25" customHeight="1">
      <c r="A53" s="278" t="s">
        <v>18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79"/>
      <c r="EL53" s="279"/>
      <c r="EM53" s="279"/>
      <c r="EN53" s="279"/>
      <c r="EO53" s="279"/>
      <c r="EP53" s="279"/>
      <c r="EQ53" s="279"/>
      <c r="ER53" s="280"/>
      <c r="ES53" s="251">
        <f>ES51</f>
        <v>6980000</v>
      </c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  <c r="FH53" s="282"/>
      <c r="FI53" s="282"/>
      <c r="FJ53" s="282"/>
      <c r="FK53" s="282"/>
      <c r="FL53" s="282"/>
      <c r="FM53" s="282"/>
      <c r="FN53" s="282"/>
      <c r="FO53" s="282"/>
      <c r="FP53" s="282"/>
      <c r="FQ53" s="282"/>
      <c r="FR53" s="282"/>
      <c r="FS53" s="282"/>
      <c r="FT53" s="282"/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3"/>
    </row>
    <row r="54" spans="1:187" ht="11.2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</row>
    <row r="55" spans="1:187" ht="11.25" customHeight="1" hidden="1">
      <c r="A55" s="281" t="s">
        <v>212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281"/>
      <c r="ET55" s="281"/>
      <c r="EU55" s="281"/>
      <c r="EV55" s="281"/>
      <c r="EW55" s="281"/>
      <c r="EX55" s="281"/>
      <c r="EY55" s="281"/>
      <c r="EZ55" s="281"/>
      <c r="FA55" s="281"/>
      <c r="FB55" s="281"/>
      <c r="FC55" s="281"/>
      <c r="FD55" s="281"/>
      <c r="FE55" s="281"/>
      <c r="FF55" s="281"/>
      <c r="FG55" s="281"/>
      <c r="FH55" s="281"/>
      <c r="FI55" s="281"/>
      <c r="FJ55" s="281"/>
      <c r="FK55" s="281"/>
      <c r="FL55" s="281"/>
      <c r="FM55" s="281"/>
      <c r="FN55" s="281"/>
      <c r="FO55" s="281"/>
      <c r="FP55" s="281"/>
      <c r="FQ55" s="281"/>
      <c r="FR55" s="281"/>
      <c r="FS55" s="281"/>
      <c r="FT55" s="281"/>
      <c r="FU55" s="281"/>
      <c r="FV55" s="281"/>
      <c r="FW55" s="281"/>
      <c r="FX55" s="281"/>
      <c r="FY55" s="281"/>
      <c r="FZ55" s="281"/>
      <c r="GA55" s="281"/>
      <c r="GB55" s="281"/>
      <c r="GC55" s="281"/>
      <c r="GD55" s="281"/>
      <c r="GE55" s="281"/>
    </row>
    <row r="56" spans="1:187" ht="7.5" customHeight="1" hidden="1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</row>
    <row r="57" spans="1:187" ht="26.25" customHeight="1" hidden="1">
      <c r="A57" s="247" t="s">
        <v>205</v>
      </c>
      <c r="B57" s="247"/>
      <c r="C57" s="247"/>
      <c r="D57" s="247"/>
      <c r="E57" s="247"/>
      <c r="F57" s="243" t="s">
        <v>35</v>
      </c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/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5"/>
      <c r="ES57" s="243" t="s">
        <v>208</v>
      </c>
      <c r="ET57" s="244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4"/>
      <c r="FL57" s="244"/>
      <c r="FM57" s="244"/>
      <c r="FN57" s="244"/>
      <c r="FO57" s="244"/>
      <c r="FP57" s="244"/>
      <c r="FQ57" s="244"/>
      <c r="FR57" s="244"/>
      <c r="FS57" s="244"/>
      <c r="FT57" s="244"/>
      <c r="FU57" s="244"/>
      <c r="FV57" s="244"/>
      <c r="FW57" s="244"/>
      <c r="FX57" s="244"/>
      <c r="FY57" s="244"/>
      <c r="FZ57" s="244"/>
      <c r="GA57" s="244"/>
      <c r="GB57" s="244"/>
      <c r="GC57" s="244"/>
      <c r="GD57" s="244"/>
      <c r="GE57" s="245"/>
    </row>
    <row r="58" spans="1:187" ht="11.25" hidden="1">
      <c r="A58" s="247">
        <v>1</v>
      </c>
      <c r="B58" s="247"/>
      <c r="C58" s="247"/>
      <c r="D58" s="247"/>
      <c r="E58" s="247"/>
      <c r="F58" s="243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4"/>
      <c r="DX58" s="244"/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4"/>
      <c r="EK58" s="244"/>
      <c r="EL58" s="244"/>
      <c r="EM58" s="244"/>
      <c r="EN58" s="244"/>
      <c r="EO58" s="244"/>
      <c r="EP58" s="244"/>
      <c r="EQ58" s="244"/>
      <c r="ER58" s="245"/>
      <c r="ES58" s="243"/>
      <c r="ET58" s="244"/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  <c r="FL58" s="244"/>
      <c r="FM58" s="244"/>
      <c r="FN58" s="244"/>
      <c r="FO58" s="244"/>
      <c r="FP58" s="244"/>
      <c r="FQ58" s="244"/>
      <c r="FR58" s="244"/>
      <c r="FS58" s="244"/>
      <c r="FT58" s="244"/>
      <c r="FU58" s="244"/>
      <c r="FV58" s="244"/>
      <c r="FW58" s="244"/>
      <c r="FX58" s="244"/>
      <c r="FY58" s="244"/>
      <c r="FZ58" s="244"/>
      <c r="GA58" s="244"/>
      <c r="GB58" s="244"/>
      <c r="GC58" s="244"/>
      <c r="GD58" s="244"/>
      <c r="GE58" s="245"/>
    </row>
    <row r="59" spans="1:187" ht="11.25" hidden="1">
      <c r="A59" s="247">
        <v>2</v>
      </c>
      <c r="B59" s="247"/>
      <c r="C59" s="247"/>
      <c r="D59" s="247"/>
      <c r="E59" s="247"/>
      <c r="F59" s="243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/>
      <c r="EH59" s="244"/>
      <c r="EI59" s="244"/>
      <c r="EJ59" s="244"/>
      <c r="EK59" s="244"/>
      <c r="EL59" s="244"/>
      <c r="EM59" s="244"/>
      <c r="EN59" s="244"/>
      <c r="EO59" s="244"/>
      <c r="EP59" s="244"/>
      <c r="EQ59" s="244"/>
      <c r="ER59" s="245"/>
      <c r="ES59" s="243"/>
      <c r="ET59" s="244"/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4"/>
      <c r="FO59" s="244"/>
      <c r="FP59" s="244"/>
      <c r="FQ59" s="244"/>
      <c r="FR59" s="244"/>
      <c r="FS59" s="244"/>
      <c r="FT59" s="244"/>
      <c r="FU59" s="244"/>
      <c r="FV59" s="244"/>
      <c r="FW59" s="244"/>
      <c r="FX59" s="244"/>
      <c r="FY59" s="244"/>
      <c r="FZ59" s="244"/>
      <c r="GA59" s="244"/>
      <c r="GB59" s="244"/>
      <c r="GC59" s="244"/>
      <c r="GD59" s="244"/>
      <c r="GE59" s="245"/>
    </row>
    <row r="60" spans="1:187" ht="11.25" customHeight="1" hidden="1">
      <c r="A60" s="278" t="s">
        <v>18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/>
      <c r="ER60" s="280"/>
      <c r="ES60" s="243"/>
      <c r="ET60" s="244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244"/>
      <c r="FI60" s="244"/>
      <c r="FJ60" s="244"/>
      <c r="FK60" s="244"/>
      <c r="FL60" s="244"/>
      <c r="FM60" s="244"/>
      <c r="FN60" s="244"/>
      <c r="FO60" s="244"/>
      <c r="FP60" s="244"/>
      <c r="FQ60" s="244"/>
      <c r="FR60" s="244"/>
      <c r="FS60" s="244"/>
      <c r="FT60" s="244"/>
      <c r="FU60" s="244"/>
      <c r="FV60" s="244"/>
      <c r="FW60" s="244"/>
      <c r="FX60" s="244"/>
      <c r="FY60" s="244"/>
      <c r="FZ60" s="244"/>
      <c r="GA60" s="244"/>
      <c r="GB60" s="244"/>
      <c r="GC60" s="244"/>
      <c r="GD60" s="244"/>
      <c r="GE60" s="245"/>
    </row>
    <row r="61" spans="1:187" ht="11.25" hidden="1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</row>
    <row r="62" spans="1:187" ht="11.25" customHeight="1" hidden="1">
      <c r="A62" s="281" t="s">
        <v>213</v>
      </c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1"/>
      <c r="CC62" s="281"/>
      <c r="CD62" s="281"/>
      <c r="CE62" s="281"/>
      <c r="CF62" s="281"/>
      <c r="CG62" s="281"/>
      <c r="CH62" s="281"/>
      <c r="CI62" s="281"/>
      <c r="CJ62" s="281"/>
      <c r="CK62" s="281"/>
      <c r="CL62" s="281"/>
      <c r="CM62" s="281"/>
      <c r="CN62" s="281"/>
      <c r="CO62" s="281"/>
      <c r="CP62" s="281"/>
      <c r="CQ62" s="281"/>
      <c r="CR62" s="281"/>
      <c r="CS62" s="281"/>
      <c r="CT62" s="281"/>
      <c r="CU62" s="281"/>
      <c r="CV62" s="281"/>
      <c r="CW62" s="281"/>
      <c r="CX62" s="281"/>
      <c r="CY62" s="281"/>
      <c r="CZ62" s="281"/>
      <c r="DA62" s="281"/>
      <c r="DB62" s="281"/>
      <c r="DC62" s="281"/>
      <c r="DD62" s="281"/>
      <c r="DE62" s="281"/>
      <c r="DF62" s="281"/>
      <c r="DG62" s="281"/>
      <c r="DH62" s="281"/>
      <c r="DI62" s="281"/>
      <c r="DJ62" s="281"/>
      <c r="DK62" s="281"/>
      <c r="DL62" s="281"/>
      <c r="DM62" s="281"/>
      <c r="DN62" s="281"/>
      <c r="DO62" s="281"/>
      <c r="DP62" s="281"/>
      <c r="DQ62" s="281"/>
      <c r="DR62" s="281"/>
      <c r="DS62" s="281"/>
      <c r="DT62" s="281"/>
      <c r="DU62" s="281"/>
      <c r="DV62" s="281"/>
      <c r="DW62" s="281"/>
      <c r="DX62" s="281"/>
      <c r="DY62" s="281"/>
      <c r="DZ62" s="281"/>
      <c r="EA62" s="281"/>
      <c r="EB62" s="281"/>
      <c r="EC62" s="281"/>
      <c r="ED62" s="281"/>
      <c r="EE62" s="281"/>
      <c r="EF62" s="281"/>
      <c r="EG62" s="281"/>
      <c r="EH62" s="281"/>
      <c r="EI62" s="281"/>
      <c r="EJ62" s="281"/>
      <c r="EK62" s="281"/>
      <c r="EL62" s="281"/>
      <c r="EM62" s="281"/>
      <c r="EN62" s="281"/>
      <c r="EO62" s="281"/>
      <c r="EP62" s="281"/>
      <c r="EQ62" s="281"/>
      <c r="ER62" s="281"/>
      <c r="ES62" s="281"/>
      <c r="ET62" s="281"/>
      <c r="EU62" s="281"/>
      <c r="EV62" s="281"/>
      <c r="EW62" s="281"/>
      <c r="EX62" s="281"/>
      <c r="EY62" s="281"/>
      <c r="EZ62" s="281"/>
      <c r="FA62" s="281"/>
      <c r="FB62" s="281"/>
      <c r="FC62" s="281"/>
      <c r="FD62" s="281"/>
      <c r="FE62" s="281"/>
      <c r="FF62" s="281"/>
      <c r="FG62" s="281"/>
      <c r="FH62" s="281"/>
      <c r="FI62" s="281"/>
      <c r="FJ62" s="281"/>
      <c r="FK62" s="281"/>
      <c r="FL62" s="281"/>
      <c r="FM62" s="281"/>
      <c r="FN62" s="281"/>
      <c r="FO62" s="281"/>
      <c r="FP62" s="281"/>
      <c r="FQ62" s="281"/>
      <c r="FR62" s="281"/>
      <c r="FS62" s="281"/>
      <c r="FT62" s="281"/>
      <c r="FU62" s="281"/>
      <c r="FV62" s="281"/>
      <c r="FW62" s="281"/>
      <c r="FX62" s="281"/>
      <c r="FY62" s="281"/>
      <c r="FZ62" s="281"/>
      <c r="GA62" s="281"/>
      <c r="GB62" s="281"/>
      <c r="GC62" s="281"/>
      <c r="GD62" s="281"/>
      <c r="GE62" s="281"/>
    </row>
    <row r="63" spans="1:187" ht="4.5" customHeight="1" hidden="1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</row>
    <row r="64" spans="1:187" ht="21" customHeight="1" hidden="1">
      <c r="A64" s="247" t="s">
        <v>205</v>
      </c>
      <c r="B64" s="247"/>
      <c r="C64" s="247"/>
      <c r="D64" s="247"/>
      <c r="E64" s="247"/>
      <c r="F64" s="243" t="s">
        <v>35</v>
      </c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44"/>
      <c r="EK64" s="244"/>
      <c r="EL64" s="244"/>
      <c r="EM64" s="244"/>
      <c r="EN64" s="244"/>
      <c r="EO64" s="244"/>
      <c r="EP64" s="244"/>
      <c r="EQ64" s="244"/>
      <c r="ER64" s="245"/>
      <c r="ES64" s="243" t="s">
        <v>208</v>
      </c>
      <c r="ET64" s="244"/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4"/>
      <c r="FL64" s="244"/>
      <c r="FM64" s="244"/>
      <c r="FN64" s="244"/>
      <c r="FO64" s="244"/>
      <c r="FP64" s="244"/>
      <c r="FQ64" s="244"/>
      <c r="FR64" s="244"/>
      <c r="FS64" s="244"/>
      <c r="FT64" s="244"/>
      <c r="FU64" s="244"/>
      <c r="FV64" s="244"/>
      <c r="FW64" s="244"/>
      <c r="FX64" s="244"/>
      <c r="FY64" s="244"/>
      <c r="FZ64" s="244"/>
      <c r="GA64" s="244"/>
      <c r="GB64" s="244"/>
      <c r="GC64" s="244"/>
      <c r="GD64" s="244"/>
      <c r="GE64" s="245"/>
    </row>
    <row r="65" spans="1:187" ht="11.25" hidden="1">
      <c r="A65" s="247">
        <v>1</v>
      </c>
      <c r="B65" s="247"/>
      <c r="C65" s="247"/>
      <c r="D65" s="247"/>
      <c r="E65" s="247"/>
      <c r="F65" s="243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/>
      <c r="EH65" s="244"/>
      <c r="EI65" s="244"/>
      <c r="EJ65" s="244"/>
      <c r="EK65" s="244"/>
      <c r="EL65" s="244"/>
      <c r="EM65" s="244"/>
      <c r="EN65" s="244"/>
      <c r="EO65" s="244"/>
      <c r="EP65" s="244"/>
      <c r="EQ65" s="244"/>
      <c r="ER65" s="245"/>
      <c r="ES65" s="243"/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  <c r="FU65" s="244"/>
      <c r="FV65" s="244"/>
      <c r="FW65" s="244"/>
      <c r="FX65" s="244"/>
      <c r="FY65" s="244"/>
      <c r="FZ65" s="244"/>
      <c r="GA65" s="244"/>
      <c r="GB65" s="244"/>
      <c r="GC65" s="244"/>
      <c r="GD65" s="244"/>
      <c r="GE65" s="245"/>
    </row>
    <row r="66" spans="1:187" ht="11.25" hidden="1">
      <c r="A66" s="247">
        <v>2</v>
      </c>
      <c r="B66" s="247"/>
      <c r="C66" s="247"/>
      <c r="D66" s="247"/>
      <c r="E66" s="247"/>
      <c r="F66" s="243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5"/>
      <c r="ES66" s="243"/>
      <c r="ET66" s="244"/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44"/>
      <c r="FT66" s="244"/>
      <c r="FU66" s="244"/>
      <c r="FV66" s="244"/>
      <c r="FW66" s="244"/>
      <c r="FX66" s="244"/>
      <c r="FY66" s="244"/>
      <c r="FZ66" s="244"/>
      <c r="GA66" s="244"/>
      <c r="GB66" s="244"/>
      <c r="GC66" s="244"/>
      <c r="GD66" s="244"/>
      <c r="GE66" s="245"/>
    </row>
    <row r="67" spans="1:187" ht="11.25" customHeight="1" hidden="1">
      <c r="A67" s="278" t="s">
        <v>18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79"/>
      <c r="EL67" s="279"/>
      <c r="EM67" s="279"/>
      <c r="EN67" s="279"/>
      <c r="EO67" s="279"/>
      <c r="EP67" s="279"/>
      <c r="EQ67" s="279"/>
      <c r="ER67" s="280"/>
      <c r="ES67" s="243"/>
      <c r="ET67" s="244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4"/>
      <c r="FL67" s="244"/>
      <c r="FM67" s="244"/>
      <c r="FN67" s="244"/>
      <c r="FO67" s="244"/>
      <c r="FP67" s="244"/>
      <c r="FQ67" s="244"/>
      <c r="FR67" s="244"/>
      <c r="FS67" s="244"/>
      <c r="FT67" s="244"/>
      <c r="FU67" s="244"/>
      <c r="FV67" s="244"/>
      <c r="FW67" s="244"/>
      <c r="FX67" s="244"/>
      <c r="FY67" s="244"/>
      <c r="FZ67" s="244"/>
      <c r="GA67" s="244"/>
      <c r="GB67" s="244"/>
      <c r="GC67" s="244"/>
      <c r="GD67" s="244"/>
      <c r="GE67" s="245"/>
    </row>
    <row r="68" spans="1:187" ht="11.25" hidden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</row>
    <row r="69" spans="1:187" ht="11.25" customHeight="1" hidden="1">
      <c r="A69" s="281" t="s">
        <v>214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1"/>
      <c r="CQ69" s="281"/>
      <c r="CR69" s="281"/>
      <c r="CS69" s="281"/>
      <c r="CT69" s="281"/>
      <c r="CU69" s="281"/>
      <c r="CV69" s="281"/>
      <c r="CW69" s="281"/>
      <c r="CX69" s="281"/>
      <c r="CY69" s="281"/>
      <c r="CZ69" s="281"/>
      <c r="DA69" s="281"/>
      <c r="DB69" s="281"/>
      <c r="DC69" s="281"/>
      <c r="DD69" s="281"/>
      <c r="DE69" s="281"/>
      <c r="DF69" s="281"/>
      <c r="DG69" s="281"/>
      <c r="DH69" s="281"/>
      <c r="DI69" s="281"/>
      <c r="DJ69" s="281"/>
      <c r="DK69" s="281"/>
      <c r="DL69" s="281"/>
      <c r="DM69" s="281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1"/>
      <c r="DY69" s="281"/>
      <c r="DZ69" s="281"/>
      <c r="EA69" s="281"/>
      <c r="EB69" s="281"/>
      <c r="EC69" s="281"/>
      <c r="ED69" s="281"/>
      <c r="EE69" s="281"/>
      <c r="EF69" s="281"/>
      <c r="EG69" s="281"/>
      <c r="EH69" s="281"/>
      <c r="EI69" s="281"/>
      <c r="EJ69" s="281"/>
      <c r="EK69" s="281"/>
      <c r="EL69" s="281"/>
      <c r="EM69" s="281"/>
      <c r="EN69" s="281"/>
      <c r="EO69" s="281"/>
      <c r="EP69" s="281"/>
      <c r="EQ69" s="281"/>
      <c r="ER69" s="281"/>
      <c r="ES69" s="281"/>
      <c r="ET69" s="281"/>
      <c r="EU69" s="281"/>
      <c r="EV69" s="281"/>
      <c r="EW69" s="281"/>
      <c r="EX69" s="281"/>
      <c r="EY69" s="281"/>
      <c r="EZ69" s="281"/>
      <c r="FA69" s="281"/>
      <c r="FB69" s="281"/>
      <c r="FC69" s="281"/>
      <c r="FD69" s="281"/>
      <c r="FE69" s="281"/>
      <c r="FF69" s="281"/>
      <c r="FG69" s="281"/>
      <c r="FH69" s="281"/>
      <c r="FI69" s="281"/>
      <c r="FJ69" s="281"/>
      <c r="FK69" s="281"/>
      <c r="FL69" s="281"/>
      <c r="FM69" s="281"/>
      <c r="FN69" s="281"/>
      <c r="FO69" s="281"/>
      <c r="FP69" s="281"/>
      <c r="FQ69" s="281"/>
      <c r="FR69" s="281"/>
      <c r="FS69" s="281"/>
      <c r="FT69" s="281"/>
      <c r="FU69" s="281"/>
      <c r="FV69" s="281"/>
      <c r="FW69" s="281"/>
      <c r="FX69" s="281"/>
      <c r="FY69" s="281"/>
      <c r="FZ69" s="281"/>
      <c r="GA69" s="281"/>
      <c r="GB69" s="281"/>
      <c r="GC69" s="281"/>
      <c r="GD69" s="281"/>
      <c r="GE69" s="281"/>
    </row>
    <row r="70" spans="1:187" ht="6.75" customHeight="1" hidden="1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</row>
    <row r="71" spans="1:187" ht="22.5" customHeight="1" hidden="1">
      <c r="A71" s="247" t="s">
        <v>205</v>
      </c>
      <c r="B71" s="247"/>
      <c r="C71" s="247"/>
      <c r="D71" s="247"/>
      <c r="E71" s="247"/>
      <c r="F71" s="243" t="s">
        <v>35</v>
      </c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44"/>
      <c r="EK71" s="244"/>
      <c r="EL71" s="244"/>
      <c r="EM71" s="244"/>
      <c r="EN71" s="244"/>
      <c r="EO71" s="244"/>
      <c r="EP71" s="244"/>
      <c r="EQ71" s="244"/>
      <c r="ER71" s="245"/>
      <c r="ES71" s="243" t="s">
        <v>208</v>
      </c>
      <c r="ET71" s="244"/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  <c r="FG71" s="244"/>
      <c r="FH71" s="244"/>
      <c r="FI71" s="244"/>
      <c r="FJ71" s="244"/>
      <c r="FK71" s="244"/>
      <c r="FL71" s="244"/>
      <c r="FM71" s="244"/>
      <c r="FN71" s="244"/>
      <c r="FO71" s="244"/>
      <c r="FP71" s="244"/>
      <c r="FQ71" s="244"/>
      <c r="FR71" s="244"/>
      <c r="FS71" s="244"/>
      <c r="FT71" s="244"/>
      <c r="FU71" s="244"/>
      <c r="FV71" s="244"/>
      <c r="FW71" s="244"/>
      <c r="FX71" s="244"/>
      <c r="FY71" s="244"/>
      <c r="FZ71" s="244"/>
      <c r="GA71" s="244"/>
      <c r="GB71" s="244"/>
      <c r="GC71" s="244"/>
      <c r="GD71" s="244"/>
      <c r="GE71" s="245"/>
    </row>
    <row r="72" spans="1:187" ht="11.25" hidden="1">
      <c r="A72" s="247">
        <v>1</v>
      </c>
      <c r="B72" s="247"/>
      <c r="C72" s="247"/>
      <c r="D72" s="247"/>
      <c r="E72" s="247"/>
      <c r="F72" s="243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44"/>
      <c r="EK72" s="244"/>
      <c r="EL72" s="244"/>
      <c r="EM72" s="244"/>
      <c r="EN72" s="244"/>
      <c r="EO72" s="244"/>
      <c r="EP72" s="244"/>
      <c r="EQ72" s="244"/>
      <c r="ER72" s="245"/>
      <c r="ES72" s="243"/>
      <c r="ET72" s="244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4"/>
      <c r="FL72" s="244"/>
      <c r="FM72" s="244"/>
      <c r="FN72" s="244"/>
      <c r="FO72" s="244"/>
      <c r="FP72" s="244"/>
      <c r="FQ72" s="244"/>
      <c r="FR72" s="244"/>
      <c r="FS72" s="244"/>
      <c r="FT72" s="244"/>
      <c r="FU72" s="244"/>
      <c r="FV72" s="244"/>
      <c r="FW72" s="244"/>
      <c r="FX72" s="244"/>
      <c r="FY72" s="244"/>
      <c r="FZ72" s="244"/>
      <c r="GA72" s="244"/>
      <c r="GB72" s="244"/>
      <c r="GC72" s="244"/>
      <c r="GD72" s="244"/>
      <c r="GE72" s="245"/>
    </row>
    <row r="73" spans="1:187" ht="11.25" hidden="1">
      <c r="A73" s="247">
        <v>2</v>
      </c>
      <c r="B73" s="247"/>
      <c r="C73" s="247"/>
      <c r="D73" s="247"/>
      <c r="E73" s="247"/>
      <c r="F73" s="243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4"/>
      <c r="ER73" s="245"/>
      <c r="ES73" s="243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245"/>
    </row>
    <row r="74" spans="1:187" ht="11.25" customHeight="1" hidden="1">
      <c r="A74" s="278" t="s">
        <v>18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79"/>
      <c r="EL74" s="279"/>
      <c r="EM74" s="279"/>
      <c r="EN74" s="279"/>
      <c r="EO74" s="279"/>
      <c r="EP74" s="279"/>
      <c r="EQ74" s="279"/>
      <c r="ER74" s="280"/>
      <c r="ES74" s="243"/>
      <c r="ET74" s="244"/>
      <c r="EU74" s="244"/>
      <c r="EV74" s="244"/>
      <c r="EW74" s="244"/>
      <c r="EX74" s="244"/>
      <c r="EY74" s="244"/>
      <c r="EZ74" s="244"/>
      <c r="FA74" s="244"/>
      <c r="FB74" s="244"/>
      <c r="FC74" s="244"/>
      <c r="FD74" s="244"/>
      <c r="FE74" s="244"/>
      <c r="FF74" s="244"/>
      <c r="FG74" s="244"/>
      <c r="FH74" s="244"/>
      <c r="FI74" s="244"/>
      <c r="FJ74" s="244"/>
      <c r="FK74" s="244"/>
      <c r="FL74" s="244"/>
      <c r="FM74" s="244"/>
      <c r="FN74" s="244"/>
      <c r="FO74" s="244"/>
      <c r="FP74" s="244"/>
      <c r="FQ74" s="244"/>
      <c r="FR74" s="244"/>
      <c r="FS74" s="244"/>
      <c r="FT74" s="244"/>
      <c r="FU74" s="244"/>
      <c r="FV74" s="244"/>
      <c r="FW74" s="244"/>
      <c r="FX74" s="244"/>
      <c r="FY74" s="244"/>
      <c r="FZ74" s="244"/>
      <c r="GA74" s="244"/>
      <c r="GB74" s="244"/>
      <c r="GC74" s="244"/>
      <c r="GD74" s="244"/>
      <c r="GE74" s="245"/>
    </row>
    <row r="75" ht="11.25" hidden="1"/>
    <row r="76" spans="1:187" ht="11.25" hidden="1">
      <c r="A76" s="325" t="s">
        <v>246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  <c r="BD76" s="325"/>
      <c r="BE76" s="325"/>
      <c r="BF76" s="325"/>
      <c r="BG76" s="325"/>
      <c r="BH76" s="325"/>
      <c r="BI76" s="325"/>
      <c r="BJ76" s="325"/>
      <c r="BK76" s="325"/>
      <c r="BL76" s="325"/>
      <c r="BM76" s="325"/>
      <c r="BN76" s="325"/>
      <c r="BO76" s="325"/>
      <c r="BP76" s="325"/>
      <c r="BQ76" s="325"/>
      <c r="BR76" s="325"/>
      <c r="BS76" s="325"/>
      <c r="BT76" s="325"/>
      <c r="BU76" s="325"/>
      <c r="BV76" s="325"/>
      <c r="BW76" s="325"/>
      <c r="BX76" s="325"/>
      <c r="BY76" s="325"/>
      <c r="BZ76" s="325"/>
      <c r="CA76" s="325"/>
      <c r="CB76" s="325"/>
      <c r="CC76" s="325"/>
      <c r="CD76" s="325"/>
      <c r="CE76" s="325"/>
      <c r="CF76" s="325"/>
      <c r="CG76" s="325"/>
      <c r="CH76" s="325"/>
      <c r="CI76" s="325"/>
      <c r="CJ76" s="325"/>
      <c r="CK76" s="325"/>
      <c r="CL76" s="325"/>
      <c r="CM76" s="325"/>
      <c r="CN76" s="325"/>
      <c r="CO76" s="325"/>
      <c r="CP76" s="325"/>
      <c r="CQ76" s="325"/>
      <c r="CR76" s="325"/>
      <c r="CS76" s="325"/>
      <c r="CT76" s="325"/>
      <c r="CU76" s="325"/>
      <c r="CV76" s="325"/>
      <c r="CW76" s="325"/>
      <c r="CX76" s="325"/>
      <c r="CY76" s="325"/>
      <c r="CZ76" s="325"/>
      <c r="DA76" s="325"/>
      <c r="DB76" s="325"/>
      <c r="DC76" s="325"/>
      <c r="DD76" s="325"/>
      <c r="DE76" s="325"/>
      <c r="DF76" s="325"/>
      <c r="DG76" s="325"/>
      <c r="DH76" s="325"/>
      <c r="DI76" s="325"/>
      <c r="DJ76" s="325"/>
      <c r="DK76" s="325"/>
      <c r="DL76" s="325"/>
      <c r="DM76" s="325"/>
      <c r="DN76" s="325"/>
      <c r="DO76" s="325"/>
      <c r="DP76" s="325"/>
      <c r="DQ76" s="325"/>
      <c r="DR76" s="325"/>
      <c r="DS76" s="325"/>
      <c r="DT76" s="325"/>
      <c r="DU76" s="325"/>
      <c r="DV76" s="325"/>
      <c r="DW76" s="325"/>
      <c r="DX76" s="325"/>
      <c r="DY76" s="325"/>
      <c r="DZ76" s="325"/>
      <c r="EA76" s="325"/>
      <c r="EB76" s="325"/>
      <c r="EC76" s="325"/>
      <c r="ED76" s="325"/>
      <c r="EE76" s="325"/>
      <c r="EF76" s="325"/>
      <c r="EG76" s="325"/>
      <c r="EH76" s="325"/>
      <c r="EI76" s="325"/>
      <c r="EJ76" s="325"/>
      <c r="EK76" s="325"/>
      <c r="EL76" s="325"/>
      <c r="EM76" s="325"/>
      <c r="EN76" s="325"/>
      <c r="EO76" s="325"/>
      <c r="EP76" s="325"/>
      <c r="EQ76" s="325"/>
      <c r="ER76" s="325"/>
      <c r="ES76" s="325"/>
      <c r="ET76" s="325"/>
      <c r="EU76" s="325"/>
      <c r="EV76" s="325"/>
      <c r="EW76" s="325"/>
      <c r="EX76" s="325"/>
      <c r="EY76" s="325"/>
      <c r="EZ76" s="325"/>
      <c r="FA76" s="325"/>
      <c r="FB76" s="325"/>
      <c r="FC76" s="325"/>
      <c r="FD76" s="325"/>
      <c r="FE76" s="325"/>
      <c r="FF76" s="325"/>
      <c r="FG76" s="325"/>
      <c r="FH76" s="325"/>
      <c r="FI76" s="325"/>
      <c r="FJ76" s="325"/>
      <c r="FK76" s="325"/>
      <c r="FL76" s="325"/>
      <c r="FM76" s="325"/>
      <c r="FN76" s="325"/>
      <c r="FO76" s="325"/>
      <c r="FP76" s="325"/>
      <c r="FQ76" s="325"/>
      <c r="FR76" s="325"/>
      <c r="FS76" s="325"/>
      <c r="FT76" s="325"/>
      <c r="FU76" s="325"/>
      <c r="FV76" s="325"/>
      <c r="FW76" s="325"/>
      <c r="FX76" s="325"/>
      <c r="FY76" s="325"/>
      <c r="FZ76" s="325"/>
      <c r="GA76" s="325"/>
      <c r="GB76" s="325"/>
      <c r="GC76" s="325"/>
      <c r="GD76" s="325"/>
      <c r="GE76" s="325"/>
    </row>
    <row r="77" ht="6" customHeight="1" hidden="1"/>
    <row r="78" spans="1:187" ht="21" customHeight="1" hidden="1">
      <c r="A78" s="247" t="s">
        <v>205</v>
      </c>
      <c r="B78" s="247"/>
      <c r="C78" s="247"/>
      <c r="D78" s="247"/>
      <c r="E78" s="247"/>
      <c r="F78" s="247" t="s">
        <v>35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6"/>
      <c r="DW78" s="243" t="s">
        <v>254</v>
      </c>
      <c r="DX78" s="250"/>
      <c r="DY78" s="250"/>
      <c r="DZ78" s="250"/>
      <c r="EA78" s="250"/>
      <c r="EB78" s="250"/>
      <c r="EC78" s="250"/>
      <c r="ED78" s="250"/>
      <c r="EE78" s="250"/>
      <c r="EF78" s="250"/>
      <c r="EG78" s="250"/>
      <c r="EH78" s="250"/>
      <c r="EI78" s="250"/>
      <c r="EJ78" s="250"/>
      <c r="EK78" s="250"/>
      <c r="EL78" s="250"/>
      <c r="EM78" s="250"/>
      <c r="EN78" s="250"/>
      <c r="EO78" s="250"/>
      <c r="EP78" s="250"/>
      <c r="EQ78" s="250"/>
      <c r="ER78" s="265"/>
      <c r="ES78" s="243" t="s">
        <v>208</v>
      </c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  <c r="FU78" s="244"/>
      <c r="FV78" s="244"/>
      <c r="FW78" s="244"/>
      <c r="FX78" s="244"/>
      <c r="FY78" s="244"/>
      <c r="FZ78" s="244"/>
      <c r="GA78" s="244"/>
      <c r="GB78" s="244"/>
      <c r="GC78" s="244"/>
      <c r="GD78" s="244"/>
      <c r="GE78" s="245"/>
    </row>
    <row r="79" spans="1:187" ht="12.75" hidden="1">
      <c r="A79" s="247">
        <v>1</v>
      </c>
      <c r="B79" s="247"/>
      <c r="C79" s="247"/>
      <c r="D79" s="247"/>
      <c r="E79" s="247"/>
      <c r="F79" s="247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/>
      <c r="AO79" s="286"/>
      <c r="AP79" s="286"/>
      <c r="AQ79" s="286"/>
      <c r="AR79" s="286"/>
      <c r="AS79" s="286"/>
      <c r="AT79" s="286"/>
      <c r="AU79" s="286"/>
      <c r="AV79" s="286"/>
      <c r="AW79" s="286"/>
      <c r="AX79" s="286"/>
      <c r="AY79" s="286"/>
      <c r="AZ79" s="286"/>
      <c r="BA79" s="286"/>
      <c r="BB79" s="286"/>
      <c r="BC79" s="286"/>
      <c r="BD79" s="286"/>
      <c r="BE79" s="286"/>
      <c r="BF79" s="286"/>
      <c r="BG79" s="286"/>
      <c r="BH79" s="286"/>
      <c r="BI79" s="286"/>
      <c r="BJ79" s="286"/>
      <c r="BK79" s="286"/>
      <c r="BL79" s="286"/>
      <c r="BM79" s="286"/>
      <c r="BN79" s="286"/>
      <c r="BO79" s="286"/>
      <c r="BP79" s="286"/>
      <c r="BQ79" s="286"/>
      <c r="BR79" s="286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6"/>
      <c r="CE79" s="286"/>
      <c r="CF79" s="286"/>
      <c r="CG79" s="286"/>
      <c r="CH79" s="286"/>
      <c r="CI79" s="286"/>
      <c r="CJ79" s="286"/>
      <c r="CK79" s="286"/>
      <c r="CL79" s="286"/>
      <c r="CM79" s="286"/>
      <c r="CN79" s="286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6"/>
      <c r="DB79" s="286"/>
      <c r="DC79" s="286"/>
      <c r="DD79" s="286"/>
      <c r="DE79" s="286"/>
      <c r="DF79" s="286"/>
      <c r="DG79" s="286"/>
      <c r="DH79" s="286"/>
      <c r="DI79" s="286"/>
      <c r="DJ79" s="286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6"/>
      <c r="DW79" s="243"/>
      <c r="DX79" s="250"/>
      <c r="DY79" s="250"/>
      <c r="DZ79" s="250"/>
      <c r="EA79" s="250"/>
      <c r="EB79" s="250"/>
      <c r="EC79" s="250"/>
      <c r="ED79" s="250"/>
      <c r="EE79" s="250"/>
      <c r="EF79" s="250"/>
      <c r="EG79" s="250"/>
      <c r="EH79" s="250"/>
      <c r="EI79" s="250"/>
      <c r="EJ79" s="250"/>
      <c r="EK79" s="250"/>
      <c r="EL79" s="250"/>
      <c r="EM79" s="250"/>
      <c r="EN79" s="250"/>
      <c r="EO79" s="250"/>
      <c r="EP79" s="250"/>
      <c r="EQ79" s="250"/>
      <c r="ER79" s="265"/>
      <c r="ES79" s="243"/>
      <c r="ET79" s="244"/>
      <c r="EU79" s="244"/>
      <c r="EV79" s="244"/>
      <c r="EW79" s="244"/>
      <c r="EX79" s="244"/>
      <c r="EY79" s="244"/>
      <c r="EZ79" s="244"/>
      <c r="FA79" s="244"/>
      <c r="FB79" s="244"/>
      <c r="FC79" s="244"/>
      <c r="FD79" s="244"/>
      <c r="FE79" s="244"/>
      <c r="FF79" s="244"/>
      <c r="FG79" s="244"/>
      <c r="FH79" s="244"/>
      <c r="FI79" s="244"/>
      <c r="FJ79" s="244"/>
      <c r="FK79" s="244"/>
      <c r="FL79" s="244"/>
      <c r="FM79" s="244"/>
      <c r="FN79" s="244"/>
      <c r="FO79" s="244"/>
      <c r="FP79" s="244"/>
      <c r="FQ79" s="244"/>
      <c r="FR79" s="244"/>
      <c r="FS79" s="244"/>
      <c r="FT79" s="244"/>
      <c r="FU79" s="244"/>
      <c r="FV79" s="244"/>
      <c r="FW79" s="244"/>
      <c r="FX79" s="244"/>
      <c r="FY79" s="244"/>
      <c r="FZ79" s="244"/>
      <c r="GA79" s="244"/>
      <c r="GB79" s="244"/>
      <c r="GC79" s="244"/>
      <c r="GD79" s="244"/>
      <c r="GE79" s="245"/>
    </row>
    <row r="80" spans="1:187" ht="12.75" hidden="1">
      <c r="A80" s="247">
        <v>2</v>
      </c>
      <c r="B80" s="247"/>
      <c r="C80" s="247"/>
      <c r="D80" s="247"/>
      <c r="E80" s="247"/>
      <c r="F80" s="247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43"/>
      <c r="DX80" s="250"/>
      <c r="DY80" s="250"/>
      <c r="DZ80" s="250"/>
      <c r="EA80" s="250"/>
      <c r="EB80" s="250"/>
      <c r="EC80" s="250"/>
      <c r="ED80" s="250"/>
      <c r="EE80" s="250"/>
      <c r="EF80" s="250"/>
      <c r="EG80" s="250"/>
      <c r="EH80" s="250"/>
      <c r="EI80" s="250"/>
      <c r="EJ80" s="250"/>
      <c r="EK80" s="250"/>
      <c r="EL80" s="250"/>
      <c r="EM80" s="250"/>
      <c r="EN80" s="250"/>
      <c r="EO80" s="250"/>
      <c r="EP80" s="250"/>
      <c r="EQ80" s="250"/>
      <c r="ER80" s="265"/>
      <c r="ES80" s="243"/>
      <c r="ET80" s="244"/>
      <c r="EU80" s="244"/>
      <c r="EV80" s="244"/>
      <c r="EW80" s="244"/>
      <c r="EX80" s="244"/>
      <c r="EY80" s="244"/>
      <c r="EZ80" s="244"/>
      <c r="FA80" s="244"/>
      <c r="FB80" s="244"/>
      <c r="FC80" s="244"/>
      <c r="FD80" s="244"/>
      <c r="FE80" s="244"/>
      <c r="FF80" s="244"/>
      <c r="FG80" s="244"/>
      <c r="FH80" s="244"/>
      <c r="FI80" s="244"/>
      <c r="FJ80" s="244"/>
      <c r="FK80" s="244"/>
      <c r="FL80" s="244"/>
      <c r="FM80" s="244"/>
      <c r="FN80" s="244"/>
      <c r="FO80" s="244"/>
      <c r="FP80" s="244"/>
      <c r="FQ80" s="244"/>
      <c r="FR80" s="244"/>
      <c r="FS80" s="244"/>
      <c r="FT80" s="244"/>
      <c r="FU80" s="244"/>
      <c r="FV80" s="244"/>
      <c r="FW80" s="244"/>
      <c r="FX80" s="244"/>
      <c r="FY80" s="244"/>
      <c r="FZ80" s="244"/>
      <c r="GA80" s="244"/>
      <c r="GB80" s="244"/>
      <c r="GC80" s="244"/>
      <c r="GD80" s="244"/>
      <c r="GE80" s="245"/>
    </row>
    <row r="81" spans="1:187" ht="11.25" customHeight="1" hidden="1">
      <c r="A81" s="243" t="s">
        <v>18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  <c r="DM81" s="244"/>
      <c r="DN81" s="244"/>
      <c r="DO81" s="244"/>
      <c r="DP81" s="244"/>
      <c r="DQ81" s="244"/>
      <c r="DR81" s="244"/>
      <c r="DS81" s="244"/>
      <c r="DT81" s="244"/>
      <c r="DU81" s="244"/>
      <c r="DV81" s="244"/>
      <c r="DW81" s="244"/>
      <c r="DX81" s="244"/>
      <c r="DY81" s="244"/>
      <c r="DZ81" s="244"/>
      <c r="EA81" s="244"/>
      <c r="EB81" s="244"/>
      <c r="EC81" s="244"/>
      <c r="ED81" s="244"/>
      <c r="EE81" s="244"/>
      <c r="EF81" s="244"/>
      <c r="EG81" s="244"/>
      <c r="EH81" s="244"/>
      <c r="EI81" s="244"/>
      <c r="EJ81" s="244"/>
      <c r="EK81" s="244"/>
      <c r="EL81" s="244"/>
      <c r="EM81" s="244"/>
      <c r="EN81" s="244"/>
      <c r="EO81" s="244"/>
      <c r="EP81" s="244"/>
      <c r="EQ81" s="244"/>
      <c r="ER81" s="245"/>
      <c r="ES81" s="243"/>
      <c r="ET81" s="244"/>
      <c r="EU81" s="244"/>
      <c r="EV81" s="244"/>
      <c r="EW81" s="244"/>
      <c r="EX81" s="244"/>
      <c r="EY81" s="244"/>
      <c r="EZ81" s="244"/>
      <c r="FA81" s="244"/>
      <c r="FB81" s="244"/>
      <c r="FC81" s="244"/>
      <c r="FD81" s="244"/>
      <c r="FE81" s="244"/>
      <c r="FF81" s="244"/>
      <c r="FG81" s="244"/>
      <c r="FH81" s="244"/>
      <c r="FI81" s="244"/>
      <c r="FJ81" s="244"/>
      <c r="FK81" s="244"/>
      <c r="FL81" s="244"/>
      <c r="FM81" s="244"/>
      <c r="FN81" s="244"/>
      <c r="FO81" s="244"/>
      <c r="FP81" s="244"/>
      <c r="FQ81" s="244"/>
      <c r="FR81" s="244"/>
      <c r="FS81" s="244"/>
      <c r="FT81" s="244"/>
      <c r="FU81" s="244"/>
      <c r="FV81" s="244"/>
      <c r="FW81" s="244"/>
      <c r="FX81" s="244"/>
      <c r="FY81" s="244"/>
      <c r="FZ81" s="244"/>
      <c r="GA81" s="244"/>
      <c r="GB81" s="244"/>
      <c r="GC81" s="244"/>
      <c r="GD81" s="244"/>
      <c r="GE81" s="245"/>
    </row>
    <row r="82" spans="1:187" ht="16.5" customHeight="1" hidden="1">
      <c r="A82" s="248" t="s">
        <v>245</v>
      </c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249"/>
      <c r="CW82" s="249"/>
      <c r="CX82" s="249"/>
      <c r="CY82" s="249"/>
      <c r="CZ82" s="249"/>
      <c r="DA82" s="249"/>
      <c r="DB82" s="249"/>
      <c r="DC82" s="249"/>
      <c r="DD82" s="249"/>
      <c r="DE82" s="249"/>
      <c r="DF82" s="249"/>
      <c r="DG82" s="249"/>
      <c r="DH82" s="249"/>
      <c r="DI82" s="249"/>
      <c r="DJ82" s="249"/>
      <c r="DK82" s="249"/>
      <c r="DL82" s="249"/>
      <c r="DM82" s="249"/>
      <c r="DN82" s="249"/>
      <c r="DO82" s="249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249"/>
      <c r="EU82" s="249"/>
      <c r="EV82" s="249"/>
      <c r="EW82" s="249"/>
      <c r="EX82" s="249"/>
      <c r="EY82" s="249"/>
      <c r="EZ82" s="249"/>
      <c r="FA82" s="249"/>
      <c r="FB82" s="249"/>
      <c r="FC82" s="249"/>
      <c r="FD82" s="249"/>
      <c r="FE82" s="249"/>
      <c r="FF82" s="249"/>
      <c r="FG82" s="249"/>
      <c r="FH82" s="249"/>
      <c r="FI82" s="249"/>
      <c r="FJ82" s="249"/>
      <c r="FK82" s="249"/>
      <c r="FL82" s="249"/>
      <c r="FM82" s="249"/>
      <c r="FN82" s="249"/>
      <c r="FO82" s="249"/>
      <c r="FP82" s="249"/>
      <c r="FQ82" s="249"/>
      <c r="FR82" s="249"/>
      <c r="FS82" s="249"/>
      <c r="FT82" s="249"/>
      <c r="FU82" s="249"/>
      <c r="FV82" s="249"/>
      <c r="FW82" s="249"/>
      <c r="FX82" s="249"/>
      <c r="FY82" s="249"/>
      <c r="FZ82" s="249"/>
      <c r="GA82" s="249"/>
      <c r="GB82" s="249"/>
      <c r="GC82" s="249"/>
      <c r="GD82" s="249"/>
      <c r="GE82" s="249"/>
    </row>
    <row r="83" ht="11.25" hidden="1"/>
    <row r="84" spans="1:187" ht="12" hidden="1">
      <c r="A84" s="307" t="s">
        <v>248</v>
      </c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307"/>
      <c r="BC84" s="307"/>
      <c r="BD84" s="307"/>
      <c r="BE84" s="307"/>
      <c r="BF84" s="307"/>
      <c r="BG84" s="307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307"/>
      <c r="CL84" s="307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7"/>
      <c r="DF84" s="307"/>
      <c r="DG84" s="307"/>
      <c r="DH84" s="307"/>
      <c r="DI84" s="307"/>
      <c r="DJ84" s="307"/>
      <c r="DK84" s="307"/>
      <c r="DL84" s="307"/>
      <c r="DM84" s="307"/>
      <c r="DN84" s="307"/>
      <c r="DO84" s="307"/>
      <c r="DP84" s="307"/>
      <c r="DQ84" s="307"/>
      <c r="DR84" s="307"/>
      <c r="DS84" s="307"/>
      <c r="DT84" s="307"/>
      <c r="DU84" s="307"/>
      <c r="DV84" s="307"/>
      <c r="DW84" s="307"/>
      <c r="DX84" s="307"/>
      <c r="DY84" s="307"/>
      <c r="DZ84" s="307"/>
      <c r="EA84" s="307"/>
      <c r="EB84" s="307"/>
      <c r="EC84" s="307"/>
      <c r="ED84" s="307"/>
      <c r="EE84" s="307"/>
      <c r="EF84" s="307"/>
      <c r="EG84" s="307"/>
      <c r="EH84" s="307"/>
      <c r="EI84" s="307"/>
      <c r="EJ84" s="307"/>
      <c r="EK84" s="307"/>
      <c r="EL84" s="307"/>
      <c r="EM84" s="307"/>
      <c r="EN84" s="307"/>
      <c r="EO84" s="307"/>
      <c r="EP84" s="307"/>
      <c r="EQ84" s="307"/>
      <c r="ER84" s="307"/>
      <c r="ES84" s="307"/>
      <c r="ET84" s="307"/>
      <c r="EU84" s="307"/>
      <c r="EV84" s="307"/>
      <c r="EW84" s="307"/>
      <c r="EX84" s="307"/>
      <c r="EY84" s="307"/>
      <c r="EZ84" s="307"/>
      <c r="FA84" s="307"/>
      <c r="FB84" s="307"/>
      <c r="FC84" s="307"/>
      <c r="FD84" s="307"/>
      <c r="FE84" s="307"/>
      <c r="FF84" s="307"/>
      <c r="FG84" s="307"/>
      <c r="FH84" s="307"/>
      <c r="FI84" s="307"/>
      <c r="FJ84" s="307"/>
      <c r="FK84" s="307"/>
      <c r="FL84" s="307"/>
      <c r="FM84" s="307"/>
      <c r="FN84" s="307"/>
      <c r="FO84" s="307"/>
      <c r="FP84" s="307"/>
      <c r="FQ84" s="307"/>
      <c r="FR84" s="307"/>
      <c r="FS84" s="307"/>
      <c r="FT84" s="307"/>
      <c r="FU84" s="307"/>
      <c r="FV84" s="307"/>
      <c r="FW84" s="307"/>
      <c r="FX84" s="307"/>
      <c r="FY84" s="307"/>
      <c r="FZ84" s="307"/>
      <c r="GA84" s="307"/>
      <c r="GB84" s="307"/>
      <c r="GC84" s="307"/>
      <c r="GD84" s="307"/>
      <c r="GE84" s="307"/>
    </row>
    <row r="85" spans="1:187" ht="6.75" customHeight="1" hidden="1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</row>
    <row r="86" spans="1:187" ht="32.25" customHeight="1" hidden="1">
      <c r="A86" s="247" t="s">
        <v>205</v>
      </c>
      <c r="B86" s="247"/>
      <c r="C86" s="247"/>
      <c r="D86" s="247"/>
      <c r="E86" s="247"/>
      <c r="F86" s="247" t="s">
        <v>35</v>
      </c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6"/>
      <c r="AT86" s="286"/>
      <c r="AU86" s="286"/>
      <c r="AV86" s="286"/>
      <c r="AW86" s="286"/>
      <c r="AX86" s="286"/>
      <c r="AY86" s="286"/>
      <c r="AZ86" s="286"/>
      <c r="BA86" s="286"/>
      <c r="BB86" s="286"/>
      <c r="BC86" s="286"/>
      <c r="BD86" s="286"/>
      <c r="BE86" s="286"/>
      <c r="BF86" s="286"/>
      <c r="BG86" s="286"/>
      <c r="BH86" s="286"/>
      <c r="BI86" s="286"/>
      <c r="BJ86" s="286"/>
      <c r="BK86" s="286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6"/>
      <c r="CE86" s="286"/>
      <c r="CF86" s="286"/>
      <c r="CG86" s="286"/>
      <c r="CH86" s="286"/>
      <c r="CI86" s="286"/>
      <c r="CJ86" s="286"/>
      <c r="CK86" s="286"/>
      <c r="CL86" s="286"/>
      <c r="CM86" s="286"/>
      <c r="CN86" s="286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6"/>
      <c r="DB86" s="286"/>
      <c r="DC86" s="286"/>
      <c r="DD86" s="286"/>
      <c r="DE86" s="286"/>
      <c r="DF86" s="286"/>
      <c r="DG86" s="286"/>
      <c r="DH86" s="286"/>
      <c r="DI86" s="286"/>
      <c r="DJ86" s="286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6"/>
      <c r="DW86" s="243" t="s">
        <v>254</v>
      </c>
      <c r="DX86" s="250"/>
      <c r="DY86" s="250"/>
      <c r="DZ86" s="250"/>
      <c r="EA86" s="250"/>
      <c r="EB86" s="250"/>
      <c r="EC86" s="250"/>
      <c r="ED86" s="250"/>
      <c r="EE86" s="250"/>
      <c r="EF86" s="250"/>
      <c r="EG86" s="250"/>
      <c r="EH86" s="250"/>
      <c r="EI86" s="250"/>
      <c r="EJ86" s="250"/>
      <c r="EK86" s="250"/>
      <c r="EL86" s="250"/>
      <c r="EM86" s="250"/>
      <c r="EN86" s="250"/>
      <c r="EO86" s="250"/>
      <c r="EP86" s="250"/>
      <c r="EQ86" s="250"/>
      <c r="ER86" s="265"/>
      <c r="ES86" s="243" t="s">
        <v>208</v>
      </c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  <c r="FU86" s="244"/>
      <c r="FV86" s="244"/>
      <c r="FW86" s="244"/>
      <c r="FX86" s="244"/>
      <c r="FY86" s="244"/>
      <c r="FZ86" s="244"/>
      <c r="GA86" s="244"/>
      <c r="GB86" s="244"/>
      <c r="GC86" s="244"/>
      <c r="GD86" s="244"/>
      <c r="GE86" s="245"/>
    </row>
    <row r="87" spans="1:187" ht="14.25" customHeight="1" hidden="1">
      <c r="A87" s="247">
        <v>1</v>
      </c>
      <c r="B87" s="247"/>
      <c r="C87" s="247"/>
      <c r="D87" s="247"/>
      <c r="E87" s="247"/>
      <c r="F87" s="247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/>
      <c r="AO87" s="286"/>
      <c r="AP87" s="286"/>
      <c r="AQ87" s="286"/>
      <c r="AR87" s="286"/>
      <c r="AS87" s="286"/>
      <c r="AT87" s="286"/>
      <c r="AU87" s="286"/>
      <c r="AV87" s="286"/>
      <c r="AW87" s="286"/>
      <c r="AX87" s="286"/>
      <c r="AY87" s="286"/>
      <c r="AZ87" s="286"/>
      <c r="BA87" s="286"/>
      <c r="BB87" s="286"/>
      <c r="BC87" s="286"/>
      <c r="BD87" s="286"/>
      <c r="BE87" s="286"/>
      <c r="BF87" s="286"/>
      <c r="BG87" s="286"/>
      <c r="BH87" s="286"/>
      <c r="BI87" s="286"/>
      <c r="BJ87" s="286"/>
      <c r="BK87" s="286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6"/>
      <c r="CE87" s="286"/>
      <c r="CF87" s="286"/>
      <c r="CG87" s="286"/>
      <c r="CH87" s="286"/>
      <c r="CI87" s="286"/>
      <c r="CJ87" s="286"/>
      <c r="CK87" s="286"/>
      <c r="CL87" s="286"/>
      <c r="CM87" s="286"/>
      <c r="CN87" s="286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6"/>
      <c r="DB87" s="286"/>
      <c r="DC87" s="286"/>
      <c r="DD87" s="286"/>
      <c r="DE87" s="286"/>
      <c r="DF87" s="286"/>
      <c r="DG87" s="286"/>
      <c r="DH87" s="286"/>
      <c r="DI87" s="286"/>
      <c r="DJ87" s="286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6"/>
      <c r="DW87" s="243"/>
      <c r="DX87" s="250"/>
      <c r="DY87" s="250"/>
      <c r="DZ87" s="250"/>
      <c r="EA87" s="250"/>
      <c r="EB87" s="250"/>
      <c r="EC87" s="250"/>
      <c r="ED87" s="250"/>
      <c r="EE87" s="250"/>
      <c r="EF87" s="250"/>
      <c r="EG87" s="250"/>
      <c r="EH87" s="250"/>
      <c r="EI87" s="250"/>
      <c r="EJ87" s="250"/>
      <c r="EK87" s="250"/>
      <c r="EL87" s="250"/>
      <c r="EM87" s="250"/>
      <c r="EN87" s="250"/>
      <c r="EO87" s="250"/>
      <c r="EP87" s="250"/>
      <c r="EQ87" s="250"/>
      <c r="ER87" s="265"/>
      <c r="ES87" s="243"/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4"/>
      <c r="FY87" s="244"/>
      <c r="FZ87" s="244"/>
      <c r="GA87" s="244"/>
      <c r="GB87" s="244"/>
      <c r="GC87" s="244"/>
      <c r="GD87" s="244"/>
      <c r="GE87" s="245"/>
    </row>
    <row r="88" spans="1:187" ht="12.75" hidden="1">
      <c r="A88" s="247">
        <v>2</v>
      </c>
      <c r="B88" s="247"/>
      <c r="C88" s="247"/>
      <c r="D88" s="247"/>
      <c r="E88" s="247"/>
      <c r="F88" s="247"/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/>
      <c r="AO88" s="286"/>
      <c r="AP88" s="286"/>
      <c r="AQ88" s="286"/>
      <c r="AR88" s="286"/>
      <c r="AS88" s="286"/>
      <c r="AT88" s="286"/>
      <c r="AU88" s="286"/>
      <c r="AV88" s="286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6"/>
      <c r="BH88" s="286"/>
      <c r="BI88" s="286"/>
      <c r="BJ88" s="286"/>
      <c r="BK88" s="286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6"/>
      <c r="CE88" s="286"/>
      <c r="CF88" s="286"/>
      <c r="CG88" s="286"/>
      <c r="CH88" s="286"/>
      <c r="CI88" s="286"/>
      <c r="CJ88" s="286"/>
      <c r="CK88" s="286"/>
      <c r="CL88" s="286"/>
      <c r="CM88" s="286"/>
      <c r="CN88" s="286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6"/>
      <c r="DB88" s="286"/>
      <c r="DC88" s="286"/>
      <c r="DD88" s="286"/>
      <c r="DE88" s="286"/>
      <c r="DF88" s="286"/>
      <c r="DG88" s="286"/>
      <c r="DH88" s="286"/>
      <c r="DI88" s="286"/>
      <c r="DJ88" s="286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6"/>
      <c r="DW88" s="243"/>
      <c r="DX88" s="250"/>
      <c r="DY88" s="250"/>
      <c r="DZ88" s="250"/>
      <c r="EA88" s="250"/>
      <c r="EB88" s="250"/>
      <c r="EC88" s="250"/>
      <c r="ED88" s="250"/>
      <c r="EE88" s="250"/>
      <c r="EF88" s="250"/>
      <c r="EG88" s="250"/>
      <c r="EH88" s="250"/>
      <c r="EI88" s="250"/>
      <c r="EJ88" s="250"/>
      <c r="EK88" s="250"/>
      <c r="EL88" s="250"/>
      <c r="EM88" s="250"/>
      <c r="EN88" s="250"/>
      <c r="EO88" s="250"/>
      <c r="EP88" s="250"/>
      <c r="EQ88" s="250"/>
      <c r="ER88" s="265"/>
      <c r="ES88" s="243"/>
      <c r="ET88" s="244"/>
      <c r="EU88" s="244"/>
      <c r="EV88" s="244"/>
      <c r="EW88" s="244"/>
      <c r="EX88" s="244"/>
      <c r="EY88" s="244"/>
      <c r="EZ88" s="244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4"/>
      <c r="FL88" s="244"/>
      <c r="FM88" s="244"/>
      <c r="FN88" s="244"/>
      <c r="FO88" s="244"/>
      <c r="FP88" s="244"/>
      <c r="FQ88" s="244"/>
      <c r="FR88" s="244"/>
      <c r="FS88" s="244"/>
      <c r="FT88" s="244"/>
      <c r="FU88" s="244"/>
      <c r="FV88" s="244"/>
      <c r="FW88" s="244"/>
      <c r="FX88" s="244"/>
      <c r="FY88" s="244"/>
      <c r="FZ88" s="244"/>
      <c r="GA88" s="244"/>
      <c r="GB88" s="244"/>
      <c r="GC88" s="244"/>
      <c r="GD88" s="244"/>
      <c r="GE88" s="245"/>
    </row>
    <row r="89" spans="1:187" ht="11.25" customHeight="1" hidden="1">
      <c r="A89" s="278" t="s">
        <v>18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79"/>
      <c r="EL89" s="279"/>
      <c r="EM89" s="279"/>
      <c r="EN89" s="279"/>
      <c r="EO89" s="279"/>
      <c r="EP89" s="279"/>
      <c r="EQ89" s="279"/>
      <c r="ER89" s="280"/>
      <c r="ES89" s="243"/>
      <c r="ET89" s="244"/>
      <c r="EU89" s="244"/>
      <c r="EV89" s="244"/>
      <c r="EW89" s="244"/>
      <c r="EX89" s="244"/>
      <c r="EY89" s="244"/>
      <c r="EZ89" s="244"/>
      <c r="FA89" s="244"/>
      <c r="FB89" s="244"/>
      <c r="FC89" s="244"/>
      <c r="FD89" s="244"/>
      <c r="FE89" s="244"/>
      <c r="FF89" s="244"/>
      <c r="FG89" s="244"/>
      <c r="FH89" s="244"/>
      <c r="FI89" s="244"/>
      <c r="FJ89" s="244"/>
      <c r="FK89" s="244"/>
      <c r="FL89" s="244"/>
      <c r="FM89" s="244"/>
      <c r="FN89" s="244"/>
      <c r="FO89" s="244"/>
      <c r="FP89" s="244"/>
      <c r="FQ89" s="244"/>
      <c r="FR89" s="244"/>
      <c r="FS89" s="244"/>
      <c r="FT89" s="244"/>
      <c r="FU89" s="244"/>
      <c r="FV89" s="244"/>
      <c r="FW89" s="244"/>
      <c r="FX89" s="244"/>
      <c r="FY89" s="244"/>
      <c r="FZ89" s="244"/>
      <c r="GA89" s="244"/>
      <c r="GB89" s="244"/>
      <c r="GC89" s="244"/>
      <c r="GD89" s="244"/>
      <c r="GE89" s="245"/>
    </row>
    <row r="90" spans="1:187" ht="17.25" customHeight="1" hidden="1">
      <c r="A90" s="248" t="s">
        <v>247</v>
      </c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49"/>
      <c r="DE90" s="249"/>
      <c r="DF90" s="249"/>
      <c r="DG90" s="249"/>
      <c r="DH90" s="249"/>
      <c r="DI90" s="249"/>
      <c r="DJ90" s="249"/>
      <c r="DK90" s="249"/>
      <c r="DL90" s="249"/>
      <c r="DM90" s="249"/>
      <c r="DN90" s="249"/>
      <c r="DO90" s="249"/>
      <c r="DP90" s="249"/>
      <c r="DQ90" s="249"/>
      <c r="DR90" s="249"/>
      <c r="DS90" s="249"/>
      <c r="DT90" s="249"/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49"/>
      <c r="EF90" s="249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49"/>
      <c r="ES90" s="249"/>
      <c r="ET90" s="249"/>
      <c r="EU90" s="249"/>
      <c r="EV90" s="249"/>
      <c r="EW90" s="249"/>
      <c r="EX90" s="249"/>
      <c r="EY90" s="249"/>
      <c r="EZ90" s="249"/>
      <c r="FA90" s="249"/>
      <c r="FB90" s="249"/>
      <c r="FC90" s="249"/>
      <c r="FD90" s="249"/>
      <c r="FE90" s="249"/>
      <c r="FF90" s="249"/>
      <c r="FG90" s="249"/>
      <c r="FH90" s="249"/>
      <c r="FI90" s="249"/>
      <c r="FJ90" s="249"/>
      <c r="FK90" s="249"/>
      <c r="FL90" s="249"/>
      <c r="FM90" s="249"/>
      <c r="FN90" s="249"/>
      <c r="FO90" s="249"/>
      <c r="FP90" s="249"/>
      <c r="FQ90" s="249"/>
      <c r="FR90" s="249"/>
      <c r="FS90" s="249"/>
      <c r="FT90" s="249"/>
      <c r="FU90" s="249"/>
      <c r="FV90" s="249"/>
      <c r="FW90" s="249"/>
      <c r="FX90" s="249"/>
      <c r="FY90" s="249"/>
      <c r="FZ90" s="249"/>
      <c r="GA90" s="249"/>
      <c r="GB90" s="249"/>
      <c r="GC90" s="249"/>
      <c r="GD90" s="249"/>
      <c r="GE90" s="249"/>
    </row>
    <row r="91" spans="1:195" ht="11.25" hidden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  <c r="GC91" s="113"/>
      <c r="GD91" s="113"/>
      <c r="GE91" s="113"/>
      <c r="GF91" s="113"/>
      <c r="GG91" s="113"/>
      <c r="GH91" s="113"/>
      <c r="GI91" s="113"/>
      <c r="GJ91" s="113"/>
      <c r="GK91" s="113"/>
      <c r="GL91" s="113"/>
      <c r="GM91" s="113"/>
    </row>
    <row r="92" spans="1:195" ht="12" hidden="1">
      <c r="A92" s="246" t="s">
        <v>249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  <c r="FF92" s="246"/>
      <c r="FG92" s="246"/>
      <c r="FH92" s="246"/>
      <c r="FI92" s="246"/>
      <c r="FJ92" s="246"/>
      <c r="FK92" s="246"/>
      <c r="FL92" s="246"/>
      <c r="FM92" s="246"/>
      <c r="FN92" s="246"/>
      <c r="FO92" s="246"/>
      <c r="FP92" s="246"/>
      <c r="FQ92" s="246"/>
      <c r="FR92" s="246"/>
      <c r="FS92" s="246"/>
      <c r="FT92" s="246"/>
      <c r="FU92" s="246"/>
      <c r="FV92" s="246"/>
      <c r="FW92" s="246"/>
      <c r="FX92" s="246"/>
      <c r="FY92" s="246"/>
      <c r="FZ92" s="246"/>
      <c r="GA92" s="246"/>
      <c r="GB92" s="246"/>
      <c r="GC92" s="246"/>
      <c r="GD92" s="246"/>
      <c r="GE92" s="246"/>
      <c r="GF92" s="113"/>
      <c r="GG92" s="113"/>
      <c r="GH92" s="113"/>
      <c r="GI92" s="113"/>
      <c r="GJ92" s="113"/>
      <c r="GK92" s="113"/>
      <c r="GL92" s="113"/>
      <c r="GM92" s="113"/>
    </row>
    <row r="93" spans="188:195" ht="6.75" customHeight="1" hidden="1">
      <c r="GF93" s="113"/>
      <c r="GG93" s="113"/>
      <c r="GH93" s="113"/>
      <c r="GI93" s="113"/>
      <c r="GJ93" s="113"/>
      <c r="GK93" s="113"/>
      <c r="GL93" s="113"/>
      <c r="GM93" s="113"/>
    </row>
    <row r="94" spans="1:195" ht="27.75" customHeight="1" hidden="1">
      <c r="A94" s="287" t="s">
        <v>205</v>
      </c>
      <c r="B94" s="288"/>
      <c r="C94" s="288"/>
      <c r="D94" s="288"/>
      <c r="E94" s="289"/>
      <c r="F94" s="287" t="s">
        <v>35</v>
      </c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9"/>
      <c r="AR94" s="270" t="s">
        <v>254</v>
      </c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303"/>
      <c r="BD94" s="270" t="s">
        <v>230</v>
      </c>
      <c r="BE94" s="271"/>
      <c r="BF94" s="271"/>
      <c r="BG94" s="271"/>
      <c r="BH94" s="271"/>
      <c r="BI94" s="271"/>
      <c r="BJ94" s="271"/>
      <c r="BK94" s="271"/>
      <c r="BL94" s="271"/>
      <c r="BM94" s="303"/>
      <c r="BN94" s="270" t="s">
        <v>231</v>
      </c>
      <c r="BO94" s="271"/>
      <c r="BP94" s="271"/>
      <c r="BQ94" s="271"/>
      <c r="BR94" s="271"/>
      <c r="BS94" s="271"/>
      <c r="BT94" s="271"/>
      <c r="BU94" s="271"/>
      <c r="BV94" s="271"/>
      <c r="BW94" s="271"/>
      <c r="BX94" s="271"/>
      <c r="BY94" s="271"/>
      <c r="BZ94" s="271"/>
      <c r="CA94" s="271"/>
      <c r="CB94" s="271"/>
      <c r="CC94" s="303"/>
      <c r="CD94" s="270" t="s">
        <v>260</v>
      </c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0" t="s">
        <v>78</v>
      </c>
      <c r="CR94" s="274"/>
      <c r="CS94" s="274"/>
      <c r="CT94" s="274"/>
      <c r="CU94" s="274"/>
      <c r="CV94" s="274"/>
      <c r="CW94" s="274"/>
      <c r="CX94" s="274"/>
      <c r="CY94" s="271"/>
      <c r="CZ94" s="271"/>
      <c r="DA94" s="271"/>
      <c r="DB94" s="247" t="s">
        <v>256</v>
      </c>
      <c r="DC94" s="286"/>
      <c r="DD94" s="286"/>
      <c r="DE94" s="286"/>
      <c r="DF94" s="286"/>
      <c r="DG94" s="286"/>
      <c r="DH94" s="286"/>
      <c r="DI94" s="286"/>
      <c r="DJ94" s="286"/>
      <c r="DK94" s="286"/>
      <c r="DL94" s="286"/>
      <c r="DM94" s="286"/>
      <c r="DN94" s="270" t="s">
        <v>250</v>
      </c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303"/>
      <c r="ED94" s="309" t="s">
        <v>233</v>
      </c>
      <c r="EE94" s="310"/>
      <c r="EF94" s="310"/>
      <c r="EG94" s="310"/>
      <c r="EH94" s="310"/>
      <c r="EI94" s="310"/>
      <c r="EJ94" s="310"/>
      <c r="EK94" s="310"/>
      <c r="EL94" s="310"/>
      <c r="EM94" s="310"/>
      <c r="EN94" s="310"/>
      <c r="EO94" s="310"/>
      <c r="EP94" s="310"/>
      <c r="EQ94" s="310"/>
      <c r="ER94" s="310"/>
      <c r="ES94" s="310"/>
      <c r="ET94" s="310"/>
      <c r="EU94" s="310"/>
      <c r="EV94" s="310"/>
      <c r="EW94" s="310"/>
      <c r="EX94" s="310"/>
      <c r="EY94" s="310"/>
      <c r="EZ94" s="310"/>
      <c r="FA94" s="310"/>
      <c r="FB94" s="310"/>
      <c r="FC94" s="310"/>
      <c r="FD94" s="310"/>
      <c r="FE94" s="310"/>
      <c r="FF94" s="310"/>
      <c r="FG94" s="310"/>
      <c r="FH94" s="310"/>
      <c r="FI94" s="310"/>
      <c r="FJ94" s="310"/>
      <c r="FK94" s="310"/>
      <c r="FL94" s="311"/>
      <c r="FM94" s="311"/>
      <c r="FN94" s="311"/>
      <c r="FO94" s="311"/>
      <c r="FP94" s="311"/>
      <c r="FQ94" s="311"/>
      <c r="FR94" s="311"/>
      <c r="FS94" s="311"/>
      <c r="FT94" s="311"/>
      <c r="FU94" s="311"/>
      <c r="FV94" s="311"/>
      <c r="FW94" s="311"/>
      <c r="FX94" s="311"/>
      <c r="FY94" s="311"/>
      <c r="FZ94" s="311"/>
      <c r="GA94" s="311"/>
      <c r="GB94" s="311"/>
      <c r="GC94" s="311"/>
      <c r="GD94" s="311"/>
      <c r="GE94" s="312"/>
      <c r="GF94" s="113"/>
      <c r="GG94" s="113"/>
      <c r="GH94" s="113"/>
      <c r="GI94" s="113"/>
      <c r="GJ94" s="113"/>
      <c r="GK94" s="113"/>
      <c r="GL94" s="113"/>
      <c r="GM94" s="113"/>
    </row>
    <row r="95" spans="1:195" ht="50.25" customHeight="1" hidden="1">
      <c r="A95" s="290"/>
      <c r="B95" s="291"/>
      <c r="C95" s="291"/>
      <c r="D95" s="291"/>
      <c r="E95" s="292"/>
      <c r="F95" s="290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/>
      <c r="AQ95" s="292"/>
      <c r="AR95" s="272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304"/>
      <c r="BD95" s="272"/>
      <c r="BE95" s="273"/>
      <c r="BF95" s="273"/>
      <c r="BG95" s="273"/>
      <c r="BH95" s="273"/>
      <c r="BI95" s="273"/>
      <c r="BJ95" s="273"/>
      <c r="BK95" s="273"/>
      <c r="BL95" s="273"/>
      <c r="BM95" s="304"/>
      <c r="BN95" s="272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304"/>
      <c r="CD95" s="272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273"/>
      <c r="CP95" s="273"/>
      <c r="CQ95" s="275"/>
      <c r="CR95" s="276"/>
      <c r="CS95" s="276"/>
      <c r="CT95" s="276"/>
      <c r="CU95" s="276"/>
      <c r="CV95" s="276"/>
      <c r="CW95" s="276"/>
      <c r="CX95" s="276"/>
      <c r="CY95" s="273"/>
      <c r="CZ95" s="273"/>
      <c r="DA95" s="273"/>
      <c r="DB95" s="286"/>
      <c r="DC95" s="286"/>
      <c r="DD95" s="286"/>
      <c r="DE95" s="286"/>
      <c r="DF95" s="286"/>
      <c r="DG95" s="286"/>
      <c r="DH95" s="286"/>
      <c r="DI95" s="286"/>
      <c r="DJ95" s="286"/>
      <c r="DK95" s="286"/>
      <c r="DL95" s="286"/>
      <c r="DM95" s="286"/>
      <c r="DN95" s="272"/>
      <c r="DO95" s="273"/>
      <c r="DP95" s="273"/>
      <c r="DQ95" s="273"/>
      <c r="DR95" s="273"/>
      <c r="DS95" s="273"/>
      <c r="DT95" s="273"/>
      <c r="DU95" s="273"/>
      <c r="DV95" s="273"/>
      <c r="DW95" s="273"/>
      <c r="DX95" s="273"/>
      <c r="DY95" s="273"/>
      <c r="DZ95" s="273"/>
      <c r="EA95" s="273"/>
      <c r="EB95" s="273"/>
      <c r="EC95" s="304"/>
      <c r="ED95" s="243" t="s">
        <v>266</v>
      </c>
      <c r="EE95" s="250"/>
      <c r="EF95" s="250"/>
      <c r="EG95" s="250"/>
      <c r="EH95" s="250"/>
      <c r="EI95" s="250"/>
      <c r="EJ95" s="250"/>
      <c r="EK95" s="250"/>
      <c r="EL95" s="250"/>
      <c r="EM95" s="250"/>
      <c r="EN95" s="250"/>
      <c r="EO95" s="250"/>
      <c r="EP95" s="250"/>
      <c r="EQ95" s="250"/>
      <c r="ER95" s="250"/>
      <c r="ES95" s="250"/>
      <c r="ET95" s="250"/>
      <c r="EU95" s="250"/>
      <c r="EV95" s="243" t="s">
        <v>267</v>
      </c>
      <c r="EW95" s="244"/>
      <c r="EX95" s="244"/>
      <c r="EY95" s="244"/>
      <c r="EZ95" s="244"/>
      <c r="FA95" s="244"/>
      <c r="FB95" s="244"/>
      <c r="FC95" s="244"/>
      <c r="FD95" s="244"/>
      <c r="FE95" s="244"/>
      <c r="FF95" s="244"/>
      <c r="FG95" s="244"/>
      <c r="FH95" s="244"/>
      <c r="FI95" s="244"/>
      <c r="FJ95" s="244"/>
      <c r="FK95" s="245"/>
      <c r="FL95" s="244" t="s">
        <v>234</v>
      </c>
      <c r="FM95" s="244"/>
      <c r="FN95" s="244"/>
      <c r="FO95" s="244"/>
      <c r="FP95" s="244"/>
      <c r="FQ95" s="244"/>
      <c r="FR95" s="244"/>
      <c r="FS95" s="244"/>
      <c r="FT95" s="244"/>
      <c r="FU95" s="244"/>
      <c r="FV95" s="244"/>
      <c r="FW95" s="244"/>
      <c r="FX95" s="244"/>
      <c r="FY95" s="244"/>
      <c r="FZ95" s="244"/>
      <c r="GA95" s="244"/>
      <c r="GB95" s="244"/>
      <c r="GC95" s="244"/>
      <c r="GD95" s="244"/>
      <c r="GE95" s="245"/>
      <c r="GF95" s="113"/>
      <c r="GG95" s="113"/>
      <c r="GH95" s="113"/>
      <c r="GI95" s="113"/>
      <c r="GJ95" s="113"/>
      <c r="GK95" s="113"/>
      <c r="GL95" s="113"/>
      <c r="GM95" s="113"/>
    </row>
    <row r="96" spans="1:195" ht="11.25" hidden="1">
      <c r="A96" s="247">
        <v>1</v>
      </c>
      <c r="B96" s="247"/>
      <c r="C96" s="247"/>
      <c r="D96" s="247"/>
      <c r="E96" s="247"/>
      <c r="F96" s="243">
        <v>2</v>
      </c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3">
        <v>3</v>
      </c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3">
        <v>4</v>
      </c>
      <c r="BE96" s="244"/>
      <c r="BF96" s="244"/>
      <c r="BG96" s="244"/>
      <c r="BH96" s="244"/>
      <c r="BI96" s="244"/>
      <c r="BJ96" s="244"/>
      <c r="BK96" s="244"/>
      <c r="BL96" s="244"/>
      <c r="BM96" s="245"/>
      <c r="BN96" s="243">
        <v>5</v>
      </c>
      <c r="BO96" s="244"/>
      <c r="BP96" s="244"/>
      <c r="BQ96" s="244"/>
      <c r="BR96" s="244"/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5"/>
      <c r="CD96" s="243">
        <v>6</v>
      </c>
      <c r="CE96" s="244"/>
      <c r="CF96" s="244"/>
      <c r="CG96" s="244"/>
      <c r="CH96" s="244"/>
      <c r="CI96" s="244"/>
      <c r="CJ96" s="244"/>
      <c r="CK96" s="244"/>
      <c r="CL96" s="244"/>
      <c r="CM96" s="244"/>
      <c r="CN96" s="244"/>
      <c r="CO96" s="244"/>
      <c r="CP96" s="244"/>
      <c r="CQ96" s="247">
        <v>7</v>
      </c>
      <c r="CR96" s="247"/>
      <c r="CS96" s="247"/>
      <c r="CT96" s="247"/>
      <c r="CU96" s="247"/>
      <c r="CV96" s="247"/>
      <c r="CW96" s="247"/>
      <c r="CX96" s="247"/>
      <c r="CY96" s="247"/>
      <c r="CZ96" s="247"/>
      <c r="DA96" s="247"/>
      <c r="DB96" s="244">
        <v>8</v>
      </c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  <c r="DM96" s="245"/>
      <c r="DN96" s="243">
        <v>9</v>
      </c>
      <c r="DO96" s="244"/>
      <c r="DP96" s="244"/>
      <c r="DQ96" s="244"/>
      <c r="DR96" s="244"/>
      <c r="DS96" s="244"/>
      <c r="DT96" s="244"/>
      <c r="DU96" s="244"/>
      <c r="DV96" s="244"/>
      <c r="DW96" s="244"/>
      <c r="DX96" s="244"/>
      <c r="DY96" s="244"/>
      <c r="DZ96" s="244"/>
      <c r="EA96" s="244"/>
      <c r="EB96" s="244"/>
      <c r="EC96" s="245"/>
      <c r="ED96" s="243">
        <v>10</v>
      </c>
      <c r="EE96" s="244"/>
      <c r="EF96" s="244"/>
      <c r="EG96" s="244"/>
      <c r="EH96" s="244"/>
      <c r="EI96" s="244"/>
      <c r="EJ96" s="244"/>
      <c r="EK96" s="244"/>
      <c r="EL96" s="244"/>
      <c r="EM96" s="244"/>
      <c r="EN96" s="244"/>
      <c r="EO96" s="244"/>
      <c r="EP96" s="244"/>
      <c r="EQ96" s="244"/>
      <c r="ER96" s="244"/>
      <c r="ES96" s="244"/>
      <c r="ET96" s="244"/>
      <c r="EU96" s="244"/>
      <c r="EV96" s="243">
        <v>11</v>
      </c>
      <c r="EW96" s="244"/>
      <c r="EX96" s="244"/>
      <c r="EY96" s="244"/>
      <c r="EZ96" s="244"/>
      <c r="FA96" s="244"/>
      <c r="FB96" s="244"/>
      <c r="FC96" s="244"/>
      <c r="FD96" s="244"/>
      <c r="FE96" s="244"/>
      <c r="FF96" s="244"/>
      <c r="FG96" s="244"/>
      <c r="FH96" s="244"/>
      <c r="FI96" s="244"/>
      <c r="FJ96" s="244"/>
      <c r="FK96" s="245"/>
      <c r="FL96" s="244">
        <v>12</v>
      </c>
      <c r="FM96" s="244"/>
      <c r="FN96" s="244"/>
      <c r="FO96" s="244"/>
      <c r="FP96" s="244"/>
      <c r="FQ96" s="244"/>
      <c r="FR96" s="244"/>
      <c r="FS96" s="244"/>
      <c r="FT96" s="244"/>
      <c r="FU96" s="244"/>
      <c r="FV96" s="244"/>
      <c r="FW96" s="244"/>
      <c r="FX96" s="244"/>
      <c r="FY96" s="244"/>
      <c r="FZ96" s="244"/>
      <c r="GA96" s="244"/>
      <c r="GB96" s="244"/>
      <c r="GC96" s="244"/>
      <c r="GD96" s="244"/>
      <c r="GE96" s="245"/>
      <c r="GF96" s="113"/>
      <c r="GG96" s="113"/>
      <c r="GH96" s="113"/>
      <c r="GI96" s="113"/>
      <c r="GJ96" s="113"/>
      <c r="GK96" s="113"/>
      <c r="GL96" s="113"/>
      <c r="GM96" s="113"/>
    </row>
    <row r="97" spans="1:195" ht="12.75" hidden="1">
      <c r="A97" s="247">
        <v>1</v>
      </c>
      <c r="B97" s="247"/>
      <c r="C97" s="247"/>
      <c r="D97" s="247"/>
      <c r="E97" s="247"/>
      <c r="F97" s="243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3"/>
      <c r="AS97" s="250"/>
      <c r="AT97" s="250"/>
      <c r="AU97" s="250"/>
      <c r="AV97" s="250"/>
      <c r="AW97" s="250"/>
      <c r="AX97" s="250"/>
      <c r="AY97" s="250"/>
      <c r="AZ97" s="250"/>
      <c r="BA97" s="250"/>
      <c r="BB97" s="250"/>
      <c r="BC97" s="250"/>
      <c r="BD97" s="243"/>
      <c r="BE97" s="250"/>
      <c r="BF97" s="250"/>
      <c r="BG97" s="250"/>
      <c r="BH97" s="250"/>
      <c r="BI97" s="250"/>
      <c r="BJ97" s="250"/>
      <c r="BK97" s="250"/>
      <c r="BL97" s="250"/>
      <c r="BM97" s="265"/>
      <c r="BN97" s="243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50"/>
      <c r="CB97" s="250"/>
      <c r="CC97" s="265"/>
      <c r="CD97" s="243"/>
      <c r="CE97" s="250"/>
      <c r="CF97" s="250"/>
      <c r="CG97" s="250"/>
      <c r="CH97" s="250"/>
      <c r="CI97" s="250"/>
      <c r="CJ97" s="250"/>
      <c r="CK97" s="250"/>
      <c r="CL97" s="250"/>
      <c r="CM97" s="250"/>
      <c r="CN97" s="250"/>
      <c r="CO97" s="250"/>
      <c r="CP97" s="250"/>
      <c r="CQ97" s="247"/>
      <c r="CR97" s="247"/>
      <c r="CS97" s="247"/>
      <c r="CT97" s="247"/>
      <c r="CU97" s="247"/>
      <c r="CV97" s="247"/>
      <c r="CW97" s="247"/>
      <c r="CX97" s="247"/>
      <c r="CY97" s="247"/>
      <c r="CZ97" s="247"/>
      <c r="DA97" s="247"/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  <c r="DM97" s="245"/>
      <c r="DN97" s="243"/>
      <c r="DO97" s="250"/>
      <c r="DP97" s="250"/>
      <c r="DQ97" s="250"/>
      <c r="DR97" s="250"/>
      <c r="DS97" s="250"/>
      <c r="DT97" s="250"/>
      <c r="DU97" s="250"/>
      <c r="DV97" s="250"/>
      <c r="DW97" s="250"/>
      <c r="DX97" s="250"/>
      <c r="DY97" s="250"/>
      <c r="DZ97" s="250"/>
      <c r="EA97" s="250"/>
      <c r="EB97" s="250"/>
      <c r="EC97" s="265"/>
      <c r="ED97" s="243"/>
      <c r="EE97" s="250"/>
      <c r="EF97" s="250"/>
      <c r="EG97" s="250"/>
      <c r="EH97" s="250"/>
      <c r="EI97" s="250"/>
      <c r="EJ97" s="250"/>
      <c r="EK97" s="250"/>
      <c r="EL97" s="250"/>
      <c r="EM97" s="250"/>
      <c r="EN97" s="250"/>
      <c r="EO97" s="250"/>
      <c r="EP97" s="250"/>
      <c r="EQ97" s="250"/>
      <c r="ER97" s="250"/>
      <c r="ES97" s="250"/>
      <c r="ET97" s="250"/>
      <c r="EU97" s="250"/>
      <c r="EV97" s="277"/>
      <c r="EW97" s="250"/>
      <c r="EX97" s="250"/>
      <c r="EY97" s="250"/>
      <c r="EZ97" s="250"/>
      <c r="FA97" s="250"/>
      <c r="FB97" s="250"/>
      <c r="FC97" s="250"/>
      <c r="FD97" s="250"/>
      <c r="FE97" s="250"/>
      <c r="FF97" s="250"/>
      <c r="FG97" s="250"/>
      <c r="FH97" s="250"/>
      <c r="FI97" s="250"/>
      <c r="FJ97" s="250"/>
      <c r="FK97" s="265"/>
      <c r="FL97" s="250"/>
      <c r="FM97" s="250"/>
      <c r="FN97" s="250"/>
      <c r="FO97" s="250"/>
      <c r="FP97" s="250"/>
      <c r="FQ97" s="250"/>
      <c r="FR97" s="250"/>
      <c r="FS97" s="250"/>
      <c r="FT97" s="250"/>
      <c r="FU97" s="250"/>
      <c r="FV97" s="250"/>
      <c r="FW97" s="250"/>
      <c r="FX97" s="250"/>
      <c r="FY97" s="250"/>
      <c r="FZ97" s="250"/>
      <c r="GA97" s="250"/>
      <c r="GB97" s="250"/>
      <c r="GC97" s="250"/>
      <c r="GD97" s="250"/>
      <c r="GE97" s="265"/>
      <c r="GF97" s="113"/>
      <c r="GG97" s="113"/>
      <c r="GH97" s="113"/>
      <c r="GI97" s="113"/>
      <c r="GJ97" s="113"/>
      <c r="GK97" s="113"/>
      <c r="GL97" s="113"/>
      <c r="GM97" s="113"/>
    </row>
    <row r="98" spans="1:195" ht="12.75" hidden="1">
      <c r="A98" s="247">
        <v>2</v>
      </c>
      <c r="B98" s="247"/>
      <c r="C98" s="247"/>
      <c r="D98" s="247"/>
      <c r="E98" s="247"/>
      <c r="F98" s="243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3"/>
      <c r="AS98" s="250"/>
      <c r="AT98" s="250"/>
      <c r="AU98" s="250"/>
      <c r="AV98" s="250"/>
      <c r="AW98" s="250"/>
      <c r="AX98" s="250"/>
      <c r="AY98" s="250"/>
      <c r="AZ98" s="250"/>
      <c r="BA98" s="250"/>
      <c r="BB98" s="250"/>
      <c r="BC98" s="250"/>
      <c r="BD98" s="243"/>
      <c r="BE98" s="250"/>
      <c r="BF98" s="250"/>
      <c r="BG98" s="250"/>
      <c r="BH98" s="250"/>
      <c r="BI98" s="250"/>
      <c r="BJ98" s="250"/>
      <c r="BK98" s="250"/>
      <c r="BL98" s="250"/>
      <c r="BM98" s="265"/>
      <c r="BN98" s="243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50"/>
      <c r="CB98" s="250"/>
      <c r="CC98" s="265"/>
      <c r="CD98" s="243"/>
      <c r="CE98" s="250"/>
      <c r="CF98" s="250"/>
      <c r="CG98" s="250"/>
      <c r="CH98" s="250"/>
      <c r="CI98" s="250"/>
      <c r="CJ98" s="250"/>
      <c r="CK98" s="250"/>
      <c r="CL98" s="250"/>
      <c r="CM98" s="250"/>
      <c r="CN98" s="250"/>
      <c r="CO98" s="250"/>
      <c r="CP98" s="250"/>
      <c r="CQ98" s="247"/>
      <c r="CR98" s="247"/>
      <c r="CS98" s="247"/>
      <c r="CT98" s="247"/>
      <c r="CU98" s="247"/>
      <c r="CV98" s="247"/>
      <c r="CW98" s="247"/>
      <c r="CX98" s="247"/>
      <c r="CY98" s="247"/>
      <c r="CZ98" s="247"/>
      <c r="DA98" s="247"/>
      <c r="DB98" s="244"/>
      <c r="DC98" s="244"/>
      <c r="DD98" s="244"/>
      <c r="DE98" s="244"/>
      <c r="DF98" s="244"/>
      <c r="DG98" s="244"/>
      <c r="DH98" s="244"/>
      <c r="DI98" s="244"/>
      <c r="DJ98" s="244"/>
      <c r="DK98" s="244"/>
      <c r="DL98" s="244"/>
      <c r="DM98" s="245"/>
      <c r="DN98" s="243"/>
      <c r="DO98" s="250"/>
      <c r="DP98" s="250"/>
      <c r="DQ98" s="250"/>
      <c r="DR98" s="250"/>
      <c r="DS98" s="250"/>
      <c r="DT98" s="250"/>
      <c r="DU98" s="250"/>
      <c r="DV98" s="250"/>
      <c r="DW98" s="250"/>
      <c r="DX98" s="250"/>
      <c r="DY98" s="250"/>
      <c r="DZ98" s="250"/>
      <c r="EA98" s="250"/>
      <c r="EB98" s="250"/>
      <c r="EC98" s="265"/>
      <c r="ED98" s="243"/>
      <c r="EE98" s="250"/>
      <c r="EF98" s="250"/>
      <c r="EG98" s="250"/>
      <c r="EH98" s="250"/>
      <c r="EI98" s="250"/>
      <c r="EJ98" s="250"/>
      <c r="EK98" s="250"/>
      <c r="EL98" s="250"/>
      <c r="EM98" s="250"/>
      <c r="EN98" s="250"/>
      <c r="EO98" s="250"/>
      <c r="EP98" s="250"/>
      <c r="EQ98" s="250"/>
      <c r="ER98" s="250"/>
      <c r="ES98" s="250"/>
      <c r="ET98" s="250"/>
      <c r="EU98" s="250"/>
      <c r="EV98" s="277"/>
      <c r="EW98" s="250"/>
      <c r="EX98" s="250"/>
      <c r="EY98" s="250"/>
      <c r="EZ98" s="250"/>
      <c r="FA98" s="250"/>
      <c r="FB98" s="250"/>
      <c r="FC98" s="250"/>
      <c r="FD98" s="250"/>
      <c r="FE98" s="250"/>
      <c r="FF98" s="250"/>
      <c r="FG98" s="250"/>
      <c r="FH98" s="250"/>
      <c r="FI98" s="250"/>
      <c r="FJ98" s="250"/>
      <c r="FK98" s="265"/>
      <c r="FL98" s="250"/>
      <c r="FM98" s="250"/>
      <c r="FN98" s="250"/>
      <c r="FO98" s="250"/>
      <c r="FP98" s="250"/>
      <c r="FQ98" s="250"/>
      <c r="FR98" s="250"/>
      <c r="FS98" s="250"/>
      <c r="FT98" s="250"/>
      <c r="FU98" s="250"/>
      <c r="FV98" s="250"/>
      <c r="FW98" s="250"/>
      <c r="FX98" s="250"/>
      <c r="FY98" s="250"/>
      <c r="FZ98" s="250"/>
      <c r="GA98" s="250"/>
      <c r="GB98" s="250"/>
      <c r="GC98" s="250"/>
      <c r="GD98" s="250"/>
      <c r="GE98" s="265"/>
      <c r="GF98" s="113"/>
      <c r="GG98" s="113"/>
      <c r="GH98" s="113"/>
      <c r="GI98" s="113"/>
      <c r="GJ98" s="113"/>
      <c r="GK98" s="113"/>
      <c r="GL98" s="113"/>
      <c r="GM98" s="113"/>
    </row>
    <row r="99" spans="1:195" ht="12.75" hidden="1">
      <c r="A99" s="247">
        <v>3</v>
      </c>
      <c r="B99" s="247"/>
      <c r="C99" s="247"/>
      <c r="D99" s="247"/>
      <c r="E99" s="247"/>
      <c r="F99" s="243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3"/>
      <c r="AS99" s="250"/>
      <c r="AT99" s="250"/>
      <c r="AU99" s="250"/>
      <c r="AV99" s="250"/>
      <c r="AW99" s="250"/>
      <c r="AX99" s="250"/>
      <c r="AY99" s="250"/>
      <c r="AZ99" s="250"/>
      <c r="BA99" s="250"/>
      <c r="BB99" s="250"/>
      <c r="BC99" s="250"/>
      <c r="BD99" s="243"/>
      <c r="BE99" s="250"/>
      <c r="BF99" s="250"/>
      <c r="BG99" s="250"/>
      <c r="BH99" s="250"/>
      <c r="BI99" s="250"/>
      <c r="BJ99" s="250"/>
      <c r="BK99" s="250"/>
      <c r="BL99" s="250"/>
      <c r="BM99" s="265"/>
      <c r="BN99" s="243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50"/>
      <c r="CB99" s="250"/>
      <c r="CC99" s="265"/>
      <c r="CD99" s="243"/>
      <c r="CE99" s="250"/>
      <c r="CF99" s="250"/>
      <c r="CG99" s="250"/>
      <c r="CH99" s="250"/>
      <c r="CI99" s="250"/>
      <c r="CJ99" s="250"/>
      <c r="CK99" s="250"/>
      <c r="CL99" s="250"/>
      <c r="CM99" s="250"/>
      <c r="CN99" s="250"/>
      <c r="CO99" s="250"/>
      <c r="CP99" s="250"/>
      <c r="CQ99" s="247"/>
      <c r="CR99" s="247"/>
      <c r="CS99" s="247"/>
      <c r="CT99" s="247"/>
      <c r="CU99" s="247"/>
      <c r="CV99" s="247"/>
      <c r="CW99" s="247"/>
      <c r="CX99" s="247"/>
      <c r="CY99" s="247"/>
      <c r="CZ99" s="247"/>
      <c r="DA99" s="247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  <c r="DM99" s="245"/>
      <c r="DN99" s="243"/>
      <c r="DO99" s="250"/>
      <c r="DP99" s="250"/>
      <c r="DQ99" s="250"/>
      <c r="DR99" s="250"/>
      <c r="DS99" s="250"/>
      <c r="DT99" s="250"/>
      <c r="DU99" s="250"/>
      <c r="DV99" s="250"/>
      <c r="DW99" s="250"/>
      <c r="DX99" s="250"/>
      <c r="DY99" s="250"/>
      <c r="DZ99" s="250"/>
      <c r="EA99" s="250"/>
      <c r="EB99" s="250"/>
      <c r="EC99" s="265"/>
      <c r="ED99" s="243"/>
      <c r="EE99" s="250"/>
      <c r="EF99" s="250"/>
      <c r="EG99" s="250"/>
      <c r="EH99" s="250"/>
      <c r="EI99" s="250"/>
      <c r="EJ99" s="250"/>
      <c r="EK99" s="250"/>
      <c r="EL99" s="250"/>
      <c r="EM99" s="250"/>
      <c r="EN99" s="250"/>
      <c r="EO99" s="250"/>
      <c r="EP99" s="250"/>
      <c r="EQ99" s="250"/>
      <c r="ER99" s="250"/>
      <c r="ES99" s="250"/>
      <c r="ET99" s="250"/>
      <c r="EU99" s="250"/>
      <c r="EV99" s="277"/>
      <c r="EW99" s="250"/>
      <c r="EX99" s="250"/>
      <c r="EY99" s="250"/>
      <c r="EZ99" s="250"/>
      <c r="FA99" s="250"/>
      <c r="FB99" s="250"/>
      <c r="FC99" s="250"/>
      <c r="FD99" s="250"/>
      <c r="FE99" s="250"/>
      <c r="FF99" s="250"/>
      <c r="FG99" s="250"/>
      <c r="FH99" s="250"/>
      <c r="FI99" s="250"/>
      <c r="FJ99" s="250"/>
      <c r="FK99" s="265"/>
      <c r="FL99" s="250"/>
      <c r="FM99" s="250"/>
      <c r="FN99" s="250"/>
      <c r="FO99" s="250"/>
      <c r="FP99" s="250"/>
      <c r="FQ99" s="250"/>
      <c r="FR99" s="250"/>
      <c r="FS99" s="250"/>
      <c r="FT99" s="250"/>
      <c r="FU99" s="250"/>
      <c r="FV99" s="250"/>
      <c r="FW99" s="250"/>
      <c r="FX99" s="250"/>
      <c r="FY99" s="250"/>
      <c r="FZ99" s="250"/>
      <c r="GA99" s="250"/>
      <c r="GB99" s="250"/>
      <c r="GC99" s="250"/>
      <c r="GD99" s="250"/>
      <c r="GE99" s="265"/>
      <c r="GF99" s="113"/>
      <c r="GG99" s="113"/>
      <c r="GH99" s="113"/>
      <c r="GI99" s="113"/>
      <c r="GJ99" s="113"/>
      <c r="GK99" s="113"/>
      <c r="GL99" s="113"/>
      <c r="GM99" s="113"/>
    </row>
    <row r="100" spans="1:195" ht="12.75" hidden="1">
      <c r="A100" s="247"/>
      <c r="B100" s="247"/>
      <c r="C100" s="247"/>
      <c r="D100" s="247"/>
      <c r="E100" s="247"/>
      <c r="F100" s="293" t="s">
        <v>18</v>
      </c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4"/>
      <c r="AG100" s="294"/>
      <c r="AH100" s="294"/>
      <c r="AI100" s="294"/>
      <c r="AJ100" s="294"/>
      <c r="AK100" s="294"/>
      <c r="AL100" s="294"/>
      <c r="AM100" s="294"/>
      <c r="AN100" s="294"/>
      <c r="AO100" s="294"/>
      <c r="AP100" s="294"/>
      <c r="AQ100" s="294"/>
      <c r="AR100" s="243"/>
      <c r="AS100" s="250"/>
      <c r="AT100" s="250"/>
      <c r="AU100" s="250"/>
      <c r="AV100" s="250"/>
      <c r="AW100" s="250"/>
      <c r="AX100" s="250"/>
      <c r="AY100" s="250"/>
      <c r="AZ100" s="250"/>
      <c r="BA100" s="250"/>
      <c r="BB100" s="250"/>
      <c r="BC100" s="250"/>
      <c r="BD100" s="243"/>
      <c r="BE100" s="250"/>
      <c r="BF100" s="250"/>
      <c r="BG100" s="250"/>
      <c r="BH100" s="250"/>
      <c r="BI100" s="250"/>
      <c r="BJ100" s="250"/>
      <c r="BK100" s="250"/>
      <c r="BL100" s="250"/>
      <c r="BM100" s="265"/>
      <c r="BN100" s="243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50"/>
      <c r="CB100" s="250"/>
      <c r="CC100" s="265"/>
      <c r="CD100" s="243"/>
      <c r="CE100" s="250"/>
      <c r="CF100" s="250"/>
      <c r="CG100" s="250"/>
      <c r="CH100" s="250"/>
      <c r="CI100" s="250"/>
      <c r="CJ100" s="250"/>
      <c r="CK100" s="250"/>
      <c r="CL100" s="250"/>
      <c r="CM100" s="250"/>
      <c r="CN100" s="250"/>
      <c r="CO100" s="250"/>
      <c r="CP100" s="250"/>
      <c r="CQ100" s="247"/>
      <c r="CR100" s="247"/>
      <c r="CS100" s="247"/>
      <c r="CT100" s="247"/>
      <c r="CU100" s="247"/>
      <c r="CV100" s="247"/>
      <c r="CW100" s="247"/>
      <c r="CX100" s="247"/>
      <c r="CY100" s="247"/>
      <c r="CZ100" s="247"/>
      <c r="DA100" s="247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  <c r="DM100" s="245"/>
      <c r="DN100" s="243"/>
      <c r="DO100" s="250"/>
      <c r="DP100" s="250"/>
      <c r="DQ100" s="250"/>
      <c r="DR100" s="250"/>
      <c r="DS100" s="250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65"/>
      <c r="ED100" s="243"/>
      <c r="EE100" s="250"/>
      <c r="EF100" s="250"/>
      <c r="EG100" s="250"/>
      <c r="EH100" s="250"/>
      <c r="EI100" s="250"/>
      <c r="EJ100" s="250"/>
      <c r="EK100" s="250"/>
      <c r="EL100" s="250"/>
      <c r="EM100" s="250"/>
      <c r="EN100" s="250"/>
      <c r="EO100" s="250"/>
      <c r="EP100" s="250"/>
      <c r="EQ100" s="250"/>
      <c r="ER100" s="250"/>
      <c r="ES100" s="250"/>
      <c r="ET100" s="250"/>
      <c r="EU100" s="250"/>
      <c r="EV100" s="277"/>
      <c r="EW100" s="250"/>
      <c r="EX100" s="250"/>
      <c r="EY100" s="250"/>
      <c r="EZ100" s="250"/>
      <c r="FA100" s="250"/>
      <c r="FB100" s="250"/>
      <c r="FC100" s="250"/>
      <c r="FD100" s="250"/>
      <c r="FE100" s="250"/>
      <c r="FF100" s="250"/>
      <c r="FG100" s="250"/>
      <c r="FH100" s="250"/>
      <c r="FI100" s="250"/>
      <c r="FJ100" s="250"/>
      <c r="FK100" s="265"/>
      <c r="FL100" s="250"/>
      <c r="FM100" s="250"/>
      <c r="FN100" s="250"/>
      <c r="FO100" s="250"/>
      <c r="FP100" s="250"/>
      <c r="FQ100" s="250"/>
      <c r="FR100" s="250"/>
      <c r="FS100" s="250"/>
      <c r="FT100" s="250"/>
      <c r="FU100" s="250"/>
      <c r="FV100" s="250"/>
      <c r="FW100" s="250"/>
      <c r="FX100" s="250"/>
      <c r="FY100" s="250"/>
      <c r="FZ100" s="250"/>
      <c r="GA100" s="250"/>
      <c r="GB100" s="250"/>
      <c r="GC100" s="250"/>
      <c r="GD100" s="250"/>
      <c r="GE100" s="265"/>
      <c r="GF100" s="113"/>
      <c r="GG100" s="113"/>
      <c r="GH100" s="113"/>
      <c r="GI100" s="113"/>
      <c r="GJ100" s="113"/>
      <c r="GK100" s="113"/>
      <c r="GL100" s="113"/>
      <c r="GM100" s="113"/>
    </row>
    <row r="101" spans="1:195" ht="29.25" customHeight="1" hidden="1">
      <c r="A101" s="248" t="s">
        <v>255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  <c r="AJ101" s="249"/>
      <c r="AK101" s="249"/>
      <c r="AL101" s="249"/>
      <c r="AM101" s="249"/>
      <c r="AN101" s="249"/>
      <c r="AO101" s="249"/>
      <c r="AP101" s="249"/>
      <c r="AQ101" s="249"/>
      <c r="AR101" s="249"/>
      <c r="AS101" s="249"/>
      <c r="AT101" s="249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  <c r="BR101" s="249"/>
      <c r="BS101" s="249"/>
      <c r="BT101" s="249"/>
      <c r="BU101" s="249"/>
      <c r="BV101" s="249"/>
      <c r="BW101" s="249"/>
      <c r="BX101" s="249"/>
      <c r="BY101" s="249"/>
      <c r="BZ101" s="249"/>
      <c r="CA101" s="249"/>
      <c r="CB101" s="249"/>
      <c r="CC101" s="249"/>
      <c r="CD101" s="249"/>
      <c r="CE101" s="249"/>
      <c r="CF101" s="249"/>
      <c r="CG101" s="249"/>
      <c r="CH101" s="249"/>
      <c r="CI101" s="249"/>
      <c r="CJ101" s="249"/>
      <c r="CK101" s="249"/>
      <c r="CL101" s="249"/>
      <c r="CM101" s="249"/>
      <c r="CN101" s="249"/>
      <c r="CO101" s="249"/>
      <c r="CP101" s="249"/>
      <c r="CQ101" s="249"/>
      <c r="CR101" s="249"/>
      <c r="CS101" s="249"/>
      <c r="CT101" s="249"/>
      <c r="CU101" s="249"/>
      <c r="CV101" s="249"/>
      <c r="CW101" s="249"/>
      <c r="CX101" s="249"/>
      <c r="CY101" s="249"/>
      <c r="CZ101" s="249"/>
      <c r="DA101" s="249"/>
      <c r="DB101" s="249"/>
      <c r="DC101" s="249"/>
      <c r="DD101" s="249"/>
      <c r="DE101" s="249"/>
      <c r="DF101" s="249"/>
      <c r="DG101" s="249"/>
      <c r="DH101" s="249"/>
      <c r="DI101" s="249"/>
      <c r="DJ101" s="249"/>
      <c r="DK101" s="249"/>
      <c r="DL101" s="249"/>
      <c r="DM101" s="249"/>
      <c r="DN101" s="249"/>
      <c r="DO101" s="249"/>
      <c r="DP101" s="249"/>
      <c r="DQ101" s="249"/>
      <c r="DR101" s="249"/>
      <c r="DS101" s="249"/>
      <c r="DT101" s="249"/>
      <c r="DU101" s="249"/>
      <c r="DV101" s="249"/>
      <c r="DW101" s="249"/>
      <c r="DX101" s="249"/>
      <c r="DY101" s="249"/>
      <c r="DZ101" s="249"/>
      <c r="EA101" s="249"/>
      <c r="EB101" s="249"/>
      <c r="EC101" s="249"/>
      <c r="ED101" s="249"/>
      <c r="EE101" s="249"/>
      <c r="EF101" s="249"/>
      <c r="EG101" s="249"/>
      <c r="EH101" s="249"/>
      <c r="EI101" s="249"/>
      <c r="EJ101" s="249"/>
      <c r="EK101" s="249"/>
      <c r="EL101" s="249"/>
      <c r="EM101" s="249"/>
      <c r="EN101" s="249"/>
      <c r="EO101" s="249"/>
      <c r="EP101" s="249"/>
      <c r="EQ101" s="249"/>
      <c r="ER101" s="249"/>
      <c r="ES101" s="249"/>
      <c r="ET101" s="249"/>
      <c r="EU101" s="249"/>
      <c r="EV101" s="249"/>
      <c r="EW101" s="249"/>
      <c r="EX101" s="249"/>
      <c r="EY101" s="249"/>
      <c r="EZ101" s="249"/>
      <c r="FA101" s="249"/>
      <c r="FB101" s="249"/>
      <c r="FC101" s="249"/>
      <c r="FD101" s="249"/>
      <c r="FE101" s="249"/>
      <c r="FF101" s="249"/>
      <c r="FG101" s="249"/>
      <c r="FH101" s="249"/>
      <c r="FI101" s="249"/>
      <c r="FJ101" s="249"/>
      <c r="FK101" s="249"/>
      <c r="FL101" s="249"/>
      <c r="FM101" s="249"/>
      <c r="FN101" s="249"/>
      <c r="FO101" s="249"/>
      <c r="FP101" s="249"/>
      <c r="FQ101" s="249"/>
      <c r="FR101" s="249"/>
      <c r="FS101" s="249"/>
      <c r="FT101" s="249"/>
      <c r="FU101" s="249"/>
      <c r="FV101" s="249"/>
      <c r="FW101" s="249"/>
      <c r="FX101" s="249"/>
      <c r="FY101" s="249"/>
      <c r="FZ101" s="249"/>
      <c r="GA101" s="249"/>
      <c r="GB101" s="249"/>
      <c r="GC101" s="249"/>
      <c r="GD101" s="249"/>
      <c r="GE101" s="249"/>
      <c r="GF101" s="113"/>
      <c r="GG101" s="113"/>
      <c r="GH101" s="113"/>
      <c r="GI101" s="113"/>
      <c r="GJ101" s="113"/>
      <c r="GK101" s="113"/>
      <c r="GL101" s="113"/>
      <c r="GM101" s="113"/>
    </row>
    <row r="102" spans="1:195" ht="11.25" hidden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</row>
    <row r="103" spans="1:195" ht="12">
      <c r="A103" s="246" t="s">
        <v>257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6"/>
      <c r="CT103" s="246"/>
      <c r="CU103" s="246"/>
      <c r="CV103" s="246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6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6"/>
      <c r="DZ103" s="246"/>
      <c r="EA103" s="246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  <c r="ES103" s="246"/>
      <c r="ET103" s="246"/>
      <c r="EU103" s="246"/>
      <c r="EV103" s="246"/>
      <c r="EW103" s="246"/>
      <c r="EX103" s="246"/>
      <c r="EY103" s="246"/>
      <c r="EZ103" s="246"/>
      <c r="FA103" s="246"/>
      <c r="FB103" s="246"/>
      <c r="FC103" s="246"/>
      <c r="FD103" s="246"/>
      <c r="FE103" s="246"/>
      <c r="FF103" s="246"/>
      <c r="FG103" s="246"/>
      <c r="FH103" s="246"/>
      <c r="FI103" s="246"/>
      <c r="FJ103" s="246"/>
      <c r="FK103" s="246"/>
      <c r="FL103" s="246"/>
      <c r="FM103" s="246"/>
      <c r="FN103" s="246"/>
      <c r="FO103" s="246"/>
      <c r="FP103" s="246"/>
      <c r="FQ103" s="246"/>
      <c r="FR103" s="246"/>
      <c r="FS103" s="246"/>
      <c r="FT103" s="246"/>
      <c r="FU103" s="246"/>
      <c r="FV103" s="246"/>
      <c r="FW103" s="246"/>
      <c r="FX103" s="246"/>
      <c r="FY103" s="246"/>
      <c r="FZ103" s="246"/>
      <c r="GA103" s="246"/>
      <c r="GB103" s="246"/>
      <c r="GC103" s="246"/>
      <c r="GD103" s="246"/>
      <c r="GE103" s="246"/>
      <c r="GF103" s="113"/>
      <c r="GG103" s="113"/>
      <c r="GH103" s="113"/>
      <c r="GI103" s="113"/>
      <c r="GJ103" s="113"/>
      <c r="GK103" s="113"/>
      <c r="GL103" s="113"/>
      <c r="GM103" s="113"/>
    </row>
    <row r="104" spans="188:195" ht="11.25">
      <c r="GF104" s="113"/>
      <c r="GG104" s="113"/>
      <c r="GH104" s="113"/>
      <c r="GI104" s="113"/>
      <c r="GJ104" s="113"/>
      <c r="GK104" s="113"/>
      <c r="GL104" s="113"/>
      <c r="GM104" s="113"/>
    </row>
    <row r="105" spans="1:195" ht="27.75" customHeight="1">
      <c r="A105" s="247" t="s">
        <v>205</v>
      </c>
      <c r="B105" s="247"/>
      <c r="C105" s="247"/>
      <c r="D105" s="247"/>
      <c r="E105" s="247"/>
      <c r="F105" s="243" t="s">
        <v>35</v>
      </c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4"/>
      <c r="DQ105" s="244"/>
      <c r="DR105" s="244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44"/>
      <c r="EI105" s="244"/>
      <c r="EJ105" s="244"/>
      <c r="EK105" s="244"/>
      <c r="EL105" s="244"/>
      <c r="EM105" s="244"/>
      <c r="EN105" s="244"/>
      <c r="EO105" s="244"/>
      <c r="EP105" s="244"/>
      <c r="EQ105" s="244"/>
      <c r="ER105" s="245"/>
      <c r="ES105" s="243" t="s">
        <v>208</v>
      </c>
      <c r="ET105" s="244"/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4"/>
      <c r="FF105" s="244"/>
      <c r="FG105" s="244"/>
      <c r="FH105" s="244"/>
      <c r="FI105" s="244"/>
      <c r="FJ105" s="244"/>
      <c r="FK105" s="244"/>
      <c r="FL105" s="244"/>
      <c r="FM105" s="244"/>
      <c r="FN105" s="244"/>
      <c r="FO105" s="244"/>
      <c r="FP105" s="244"/>
      <c r="FQ105" s="244"/>
      <c r="FR105" s="244"/>
      <c r="FS105" s="244"/>
      <c r="FT105" s="244"/>
      <c r="FU105" s="244"/>
      <c r="FV105" s="244"/>
      <c r="FW105" s="244"/>
      <c r="FX105" s="244"/>
      <c r="FY105" s="244"/>
      <c r="FZ105" s="244"/>
      <c r="GA105" s="244"/>
      <c r="GB105" s="244"/>
      <c r="GC105" s="244"/>
      <c r="GD105" s="244"/>
      <c r="GE105" s="245"/>
      <c r="GF105" s="113"/>
      <c r="GG105" s="113"/>
      <c r="GH105" s="113"/>
      <c r="GI105" s="113"/>
      <c r="GJ105" s="113"/>
      <c r="GK105" s="113"/>
      <c r="GL105" s="113"/>
      <c r="GM105" s="113"/>
    </row>
    <row r="106" spans="1:195" ht="12.75" customHeight="1">
      <c r="A106" s="247">
        <v>1</v>
      </c>
      <c r="B106" s="247"/>
      <c r="C106" s="247"/>
      <c r="D106" s="247"/>
      <c r="E106" s="247"/>
      <c r="F106" s="278" t="s">
        <v>524</v>
      </c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79"/>
      <c r="AM106" s="279"/>
      <c r="AN106" s="279"/>
      <c r="AO106" s="279"/>
      <c r="AP106" s="279"/>
      <c r="AQ106" s="279"/>
      <c r="AR106" s="279"/>
      <c r="AS106" s="279"/>
      <c r="AT106" s="279"/>
      <c r="AU106" s="279"/>
      <c r="AV106" s="279"/>
      <c r="AW106" s="279"/>
      <c r="AX106" s="279"/>
      <c r="AY106" s="279"/>
      <c r="AZ106" s="279"/>
      <c r="BA106" s="279"/>
      <c r="BB106" s="279"/>
      <c r="BC106" s="279"/>
      <c r="BD106" s="279"/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  <c r="DK106" s="279"/>
      <c r="DL106" s="279"/>
      <c r="DM106" s="279"/>
      <c r="DN106" s="279"/>
      <c r="DO106" s="279"/>
      <c r="DP106" s="279"/>
      <c r="DQ106" s="279"/>
      <c r="DR106" s="279"/>
      <c r="DS106" s="279"/>
      <c r="DT106" s="279"/>
      <c r="DU106" s="279"/>
      <c r="DV106" s="279"/>
      <c r="DW106" s="279"/>
      <c r="DX106" s="279"/>
      <c r="DY106" s="279"/>
      <c r="DZ106" s="279"/>
      <c r="EA106" s="279"/>
      <c r="EB106" s="279"/>
      <c r="EC106" s="279"/>
      <c r="ED106" s="279"/>
      <c r="EE106" s="279"/>
      <c r="EF106" s="279"/>
      <c r="EG106" s="279"/>
      <c r="EH106" s="279"/>
      <c r="EI106" s="279"/>
      <c r="EJ106" s="279"/>
      <c r="EK106" s="279"/>
      <c r="EL106" s="279"/>
      <c r="EM106" s="279"/>
      <c r="EN106" s="279"/>
      <c r="EO106" s="279"/>
      <c r="EP106" s="279"/>
      <c r="EQ106" s="279"/>
      <c r="ER106" s="280"/>
      <c r="ES106" s="251">
        <v>83097.06</v>
      </c>
      <c r="ET106" s="244"/>
      <c r="EU106" s="244"/>
      <c r="EV106" s="244"/>
      <c r="EW106" s="244"/>
      <c r="EX106" s="244"/>
      <c r="EY106" s="244"/>
      <c r="EZ106" s="244"/>
      <c r="FA106" s="244"/>
      <c r="FB106" s="244"/>
      <c r="FC106" s="244"/>
      <c r="FD106" s="244"/>
      <c r="FE106" s="244"/>
      <c r="FF106" s="244"/>
      <c r="FG106" s="244"/>
      <c r="FH106" s="244"/>
      <c r="FI106" s="244"/>
      <c r="FJ106" s="244"/>
      <c r="FK106" s="244"/>
      <c r="FL106" s="244"/>
      <c r="FM106" s="244"/>
      <c r="FN106" s="244"/>
      <c r="FO106" s="244"/>
      <c r="FP106" s="244"/>
      <c r="FQ106" s="244"/>
      <c r="FR106" s="244"/>
      <c r="FS106" s="244"/>
      <c r="FT106" s="244"/>
      <c r="FU106" s="244"/>
      <c r="FV106" s="244"/>
      <c r="FW106" s="244"/>
      <c r="FX106" s="244"/>
      <c r="FY106" s="244"/>
      <c r="FZ106" s="244"/>
      <c r="GA106" s="244"/>
      <c r="GB106" s="244"/>
      <c r="GC106" s="244"/>
      <c r="GD106" s="244"/>
      <c r="GE106" s="245"/>
      <c r="GF106" s="113"/>
      <c r="GG106" s="113"/>
      <c r="GH106" s="113"/>
      <c r="GI106" s="113"/>
      <c r="GJ106" s="113"/>
      <c r="GK106" s="113"/>
      <c r="GL106" s="113"/>
      <c r="GM106" s="113"/>
    </row>
    <row r="107" spans="1:195" ht="11.25" hidden="1">
      <c r="A107" s="247">
        <v>2</v>
      </c>
      <c r="B107" s="247"/>
      <c r="C107" s="247"/>
      <c r="D107" s="247"/>
      <c r="E107" s="247"/>
      <c r="F107" s="243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4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4"/>
      <c r="CV107" s="244"/>
      <c r="CW107" s="244"/>
      <c r="CX107" s="244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4"/>
      <c r="DI107" s="244"/>
      <c r="DJ107" s="244"/>
      <c r="DK107" s="244"/>
      <c r="DL107" s="244"/>
      <c r="DM107" s="244"/>
      <c r="DN107" s="244"/>
      <c r="DO107" s="244"/>
      <c r="DP107" s="244"/>
      <c r="DQ107" s="244"/>
      <c r="DR107" s="244"/>
      <c r="DS107" s="244"/>
      <c r="DT107" s="244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4"/>
      <c r="EF107" s="244"/>
      <c r="EG107" s="244"/>
      <c r="EH107" s="244"/>
      <c r="EI107" s="244"/>
      <c r="EJ107" s="244"/>
      <c r="EK107" s="244"/>
      <c r="EL107" s="244"/>
      <c r="EM107" s="244"/>
      <c r="EN107" s="244"/>
      <c r="EO107" s="244"/>
      <c r="EP107" s="244"/>
      <c r="EQ107" s="244"/>
      <c r="ER107" s="245"/>
      <c r="ES107" s="243"/>
      <c r="ET107" s="244"/>
      <c r="EU107" s="244"/>
      <c r="EV107" s="244"/>
      <c r="EW107" s="244"/>
      <c r="EX107" s="244"/>
      <c r="EY107" s="244"/>
      <c r="EZ107" s="244"/>
      <c r="FA107" s="244"/>
      <c r="FB107" s="244"/>
      <c r="FC107" s="244"/>
      <c r="FD107" s="244"/>
      <c r="FE107" s="244"/>
      <c r="FF107" s="244"/>
      <c r="FG107" s="244"/>
      <c r="FH107" s="244"/>
      <c r="FI107" s="244"/>
      <c r="FJ107" s="244"/>
      <c r="FK107" s="244"/>
      <c r="FL107" s="244"/>
      <c r="FM107" s="244"/>
      <c r="FN107" s="244"/>
      <c r="FO107" s="244"/>
      <c r="FP107" s="244"/>
      <c r="FQ107" s="244"/>
      <c r="FR107" s="244"/>
      <c r="FS107" s="244"/>
      <c r="FT107" s="244"/>
      <c r="FU107" s="244"/>
      <c r="FV107" s="244"/>
      <c r="FW107" s="244"/>
      <c r="FX107" s="244"/>
      <c r="FY107" s="244"/>
      <c r="FZ107" s="244"/>
      <c r="GA107" s="244"/>
      <c r="GB107" s="244"/>
      <c r="GC107" s="244"/>
      <c r="GD107" s="244"/>
      <c r="GE107" s="245"/>
      <c r="GF107" s="113"/>
      <c r="GG107" s="113"/>
      <c r="GH107" s="113"/>
      <c r="GI107" s="113"/>
      <c r="GJ107" s="113"/>
      <c r="GK107" s="113"/>
      <c r="GL107" s="113"/>
      <c r="GM107" s="113"/>
    </row>
    <row r="108" spans="1:195" ht="11.25">
      <c r="A108" s="278" t="s">
        <v>18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  <c r="DK108" s="279"/>
      <c r="DL108" s="279"/>
      <c r="DM108" s="279"/>
      <c r="DN108" s="279"/>
      <c r="DO108" s="279"/>
      <c r="DP108" s="279"/>
      <c r="DQ108" s="279"/>
      <c r="DR108" s="279"/>
      <c r="DS108" s="279"/>
      <c r="DT108" s="279"/>
      <c r="DU108" s="279"/>
      <c r="DV108" s="279"/>
      <c r="DW108" s="279"/>
      <c r="DX108" s="279"/>
      <c r="DY108" s="279"/>
      <c r="DZ108" s="279"/>
      <c r="EA108" s="279"/>
      <c r="EB108" s="279"/>
      <c r="EC108" s="279"/>
      <c r="ED108" s="279"/>
      <c r="EE108" s="279"/>
      <c r="EF108" s="279"/>
      <c r="EG108" s="279"/>
      <c r="EH108" s="279"/>
      <c r="EI108" s="279"/>
      <c r="EJ108" s="279"/>
      <c r="EK108" s="279"/>
      <c r="EL108" s="279"/>
      <c r="EM108" s="279"/>
      <c r="EN108" s="279"/>
      <c r="EO108" s="279"/>
      <c r="EP108" s="279"/>
      <c r="EQ108" s="279"/>
      <c r="ER108" s="280"/>
      <c r="ES108" s="251">
        <f>ES106</f>
        <v>83097.06</v>
      </c>
      <c r="ET108" s="244"/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4"/>
      <c r="FF108" s="244"/>
      <c r="FG108" s="244"/>
      <c r="FH108" s="244"/>
      <c r="FI108" s="244"/>
      <c r="FJ108" s="244"/>
      <c r="FK108" s="244"/>
      <c r="FL108" s="244"/>
      <c r="FM108" s="244"/>
      <c r="FN108" s="244"/>
      <c r="FO108" s="244"/>
      <c r="FP108" s="244"/>
      <c r="FQ108" s="244"/>
      <c r="FR108" s="244"/>
      <c r="FS108" s="244"/>
      <c r="FT108" s="244"/>
      <c r="FU108" s="244"/>
      <c r="FV108" s="244"/>
      <c r="FW108" s="244"/>
      <c r="FX108" s="244"/>
      <c r="FY108" s="244"/>
      <c r="FZ108" s="244"/>
      <c r="GA108" s="244"/>
      <c r="GB108" s="244"/>
      <c r="GC108" s="244"/>
      <c r="GD108" s="244"/>
      <c r="GE108" s="245"/>
      <c r="GF108" s="113"/>
      <c r="GG108" s="113"/>
      <c r="GH108" s="113"/>
      <c r="GI108" s="113"/>
      <c r="GJ108" s="113"/>
      <c r="GK108" s="113"/>
      <c r="GL108" s="113"/>
      <c r="GM108" s="113"/>
    </row>
    <row r="109" spans="1:195" ht="22.5" customHeight="1" hidden="1">
      <c r="A109" s="248" t="s">
        <v>283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49"/>
      <c r="BT109" s="249"/>
      <c r="BU109" s="249"/>
      <c r="BV109" s="249"/>
      <c r="BW109" s="249"/>
      <c r="BX109" s="249"/>
      <c r="BY109" s="249"/>
      <c r="BZ109" s="249"/>
      <c r="CA109" s="249"/>
      <c r="CB109" s="249"/>
      <c r="CC109" s="249"/>
      <c r="CD109" s="249"/>
      <c r="CE109" s="249"/>
      <c r="CF109" s="249"/>
      <c r="CG109" s="249"/>
      <c r="CH109" s="249"/>
      <c r="CI109" s="249"/>
      <c r="CJ109" s="249"/>
      <c r="CK109" s="249"/>
      <c r="CL109" s="249"/>
      <c r="CM109" s="249"/>
      <c r="CN109" s="249"/>
      <c r="CO109" s="249"/>
      <c r="CP109" s="249"/>
      <c r="CQ109" s="249"/>
      <c r="CR109" s="249"/>
      <c r="CS109" s="249"/>
      <c r="CT109" s="249"/>
      <c r="CU109" s="249"/>
      <c r="CV109" s="249"/>
      <c r="CW109" s="249"/>
      <c r="CX109" s="249"/>
      <c r="CY109" s="249"/>
      <c r="CZ109" s="249"/>
      <c r="DA109" s="249"/>
      <c r="DB109" s="249"/>
      <c r="DC109" s="249"/>
      <c r="DD109" s="249"/>
      <c r="DE109" s="249"/>
      <c r="DF109" s="249"/>
      <c r="DG109" s="249"/>
      <c r="DH109" s="249"/>
      <c r="DI109" s="249"/>
      <c r="DJ109" s="249"/>
      <c r="DK109" s="249"/>
      <c r="DL109" s="249"/>
      <c r="DM109" s="249"/>
      <c r="DN109" s="249"/>
      <c r="DO109" s="249"/>
      <c r="DP109" s="249"/>
      <c r="DQ109" s="249"/>
      <c r="DR109" s="249"/>
      <c r="DS109" s="249"/>
      <c r="DT109" s="249"/>
      <c r="DU109" s="249"/>
      <c r="DV109" s="249"/>
      <c r="DW109" s="249"/>
      <c r="DX109" s="249"/>
      <c r="DY109" s="249"/>
      <c r="DZ109" s="249"/>
      <c r="EA109" s="249"/>
      <c r="EB109" s="249"/>
      <c r="EC109" s="249"/>
      <c r="ED109" s="249"/>
      <c r="EE109" s="249"/>
      <c r="EF109" s="249"/>
      <c r="EG109" s="249"/>
      <c r="EH109" s="249"/>
      <c r="EI109" s="249"/>
      <c r="EJ109" s="249"/>
      <c r="EK109" s="249"/>
      <c r="EL109" s="249"/>
      <c r="EM109" s="249"/>
      <c r="EN109" s="249"/>
      <c r="EO109" s="249"/>
      <c r="EP109" s="249"/>
      <c r="EQ109" s="249"/>
      <c r="ER109" s="249"/>
      <c r="ES109" s="249"/>
      <c r="ET109" s="249"/>
      <c r="EU109" s="249"/>
      <c r="EV109" s="249"/>
      <c r="EW109" s="249"/>
      <c r="EX109" s="249"/>
      <c r="EY109" s="249"/>
      <c r="EZ109" s="249"/>
      <c r="FA109" s="249"/>
      <c r="FB109" s="249"/>
      <c r="FC109" s="249"/>
      <c r="FD109" s="249"/>
      <c r="FE109" s="249"/>
      <c r="FF109" s="249"/>
      <c r="FG109" s="249"/>
      <c r="FH109" s="249"/>
      <c r="FI109" s="249"/>
      <c r="FJ109" s="249"/>
      <c r="FK109" s="249"/>
      <c r="FL109" s="249"/>
      <c r="FM109" s="249"/>
      <c r="FN109" s="249"/>
      <c r="FO109" s="249"/>
      <c r="FP109" s="249"/>
      <c r="FQ109" s="249"/>
      <c r="FR109" s="249"/>
      <c r="FS109" s="249"/>
      <c r="FT109" s="249"/>
      <c r="FU109" s="249"/>
      <c r="FV109" s="249"/>
      <c r="FW109" s="249"/>
      <c r="FX109" s="249"/>
      <c r="FY109" s="249"/>
      <c r="FZ109" s="249"/>
      <c r="GA109" s="249"/>
      <c r="GB109" s="249"/>
      <c r="GC109" s="249"/>
      <c r="GD109" s="249"/>
      <c r="GE109" s="249"/>
      <c r="GF109" s="113"/>
      <c r="GG109" s="113"/>
      <c r="GH109" s="113"/>
      <c r="GI109" s="113"/>
      <c r="GJ109" s="113"/>
      <c r="GK109" s="113"/>
      <c r="GL109" s="113"/>
      <c r="GM109" s="113"/>
    </row>
    <row r="110" spans="1:195" ht="12.75">
      <c r="A110" s="268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  <c r="CA110" s="269"/>
      <c r="CB110" s="269"/>
      <c r="CC110" s="269"/>
      <c r="CD110" s="269"/>
      <c r="CE110" s="269"/>
      <c r="CF110" s="269"/>
      <c r="CG110" s="269"/>
      <c r="CH110" s="269"/>
      <c r="CI110" s="269"/>
      <c r="CJ110" s="269"/>
      <c r="CK110" s="269"/>
      <c r="CL110" s="269"/>
      <c r="CM110" s="269"/>
      <c r="CN110" s="269"/>
      <c r="CO110" s="269"/>
      <c r="CP110" s="269"/>
      <c r="CQ110" s="269"/>
      <c r="CR110" s="269"/>
      <c r="CS110" s="269"/>
      <c r="CT110" s="269"/>
      <c r="CU110" s="269"/>
      <c r="CV110" s="269"/>
      <c r="CW110" s="269"/>
      <c r="CX110" s="269"/>
      <c r="CY110" s="269"/>
      <c r="CZ110" s="269"/>
      <c r="DA110" s="269"/>
      <c r="DB110" s="269"/>
      <c r="DC110" s="269"/>
      <c r="DD110" s="269"/>
      <c r="DE110" s="269"/>
      <c r="DF110" s="269"/>
      <c r="DG110" s="269"/>
      <c r="DH110" s="269"/>
      <c r="DI110" s="269"/>
      <c r="DJ110" s="269"/>
      <c r="DK110" s="269"/>
      <c r="DL110" s="269"/>
      <c r="DM110" s="269"/>
      <c r="DN110" s="269"/>
      <c r="DO110" s="269"/>
      <c r="DP110" s="269"/>
      <c r="DQ110" s="269"/>
      <c r="DR110" s="269"/>
      <c r="DS110" s="269"/>
      <c r="DT110" s="269"/>
      <c r="DU110" s="269"/>
      <c r="DV110" s="269"/>
      <c r="DW110" s="269"/>
      <c r="DX110" s="269"/>
      <c r="DY110" s="269"/>
      <c r="DZ110" s="269"/>
      <c r="EA110" s="269"/>
      <c r="EB110" s="269"/>
      <c r="EC110" s="269"/>
      <c r="ED110" s="269"/>
      <c r="EE110" s="269"/>
      <c r="EF110" s="269"/>
      <c r="EG110" s="269"/>
      <c r="EH110" s="269"/>
      <c r="EI110" s="269"/>
      <c r="EJ110" s="269"/>
      <c r="EK110" s="269"/>
      <c r="EL110" s="269"/>
      <c r="EM110" s="269"/>
      <c r="EN110" s="269"/>
      <c r="EO110" s="269"/>
      <c r="EP110" s="269"/>
      <c r="EQ110" s="269"/>
      <c r="ER110" s="269"/>
      <c r="ES110" s="269"/>
      <c r="ET110" s="269"/>
      <c r="EU110" s="269"/>
      <c r="EV110" s="269"/>
      <c r="EW110" s="269"/>
      <c r="EX110" s="269"/>
      <c r="EY110" s="269"/>
      <c r="EZ110" s="269"/>
      <c r="FA110" s="269"/>
      <c r="FB110" s="269"/>
      <c r="FC110" s="269"/>
      <c r="FD110" s="269"/>
      <c r="FE110" s="269"/>
      <c r="FF110" s="269"/>
      <c r="FG110" s="269"/>
      <c r="FH110" s="269"/>
      <c r="FI110" s="269"/>
      <c r="FJ110" s="269"/>
      <c r="FK110" s="269"/>
      <c r="FL110" s="269"/>
      <c r="FM110" s="269"/>
      <c r="FN110" s="269"/>
      <c r="FO110" s="269"/>
      <c r="FP110" s="269"/>
      <c r="FQ110" s="269"/>
      <c r="FR110" s="269"/>
      <c r="FS110" s="269"/>
      <c r="FT110" s="269"/>
      <c r="FU110" s="269"/>
      <c r="FV110" s="269"/>
      <c r="FW110" s="269"/>
      <c r="FX110" s="269"/>
      <c r="FY110" s="269"/>
      <c r="FZ110" s="269"/>
      <c r="GA110" s="269"/>
      <c r="GB110" s="269"/>
      <c r="GC110" s="269"/>
      <c r="GD110" s="269"/>
      <c r="GE110" s="269"/>
      <c r="GF110" s="113"/>
      <c r="GG110" s="113"/>
      <c r="GH110" s="113"/>
      <c r="GI110" s="113"/>
      <c r="GJ110" s="113"/>
      <c r="GK110" s="113"/>
      <c r="GL110" s="113"/>
      <c r="GM110" s="113"/>
    </row>
    <row r="111" spans="1:195" ht="11.2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</row>
    <row r="112" spans="1:195" ht="11.2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</row>
    <row r="113" spans="1:195" ht="11.2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  <c r="GC113" s="113"/>
      <c r="GD113" s="113"/>
      <c r="GE113" s="113"/>
      <c r="GF113" s="113"/>
      <c r="GG113" s="113"/>
      <c r="GH113" s="113"/>
      <c r="GI113" s="113"/>
      <c r="GJ113" s="113"/>
      <c r="GK113" s="113"/>
      <c r="GL113" s="113"/>
      <c r="GM113" s="113"/>
    </row>
    <row r="114" spans="1:195" ht="11.2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  <c r="GC114" s="113"/>
      <c r="GD114" s="113"/>
      <c r="GE114" s="113"/>
      <c r="GF114" s="113"/>
      <c r="GG114" s="113"/>
      <c r="GH114" s="113"/>
      <c r="GI114" s="113"/>
      <c r="GJ114" s="113"/>
      <c r="GK114" s="113"/>
      <c r="GL114" s="113"/>
      <c r="GM114" s="113"/>
    </row>
    <row r="115" spans="1:195" ht="11.2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  <c r="GC115" s="113"/>
      <c r="GD115" s="113"/>
      <c r="GE115" s="113"/>
      <c r="GF115" s="113"/>
      <c r="GG115" s="113"/>
      <c r="GH115" s="113"/>
      <c r="GI115" s="113"/>
      <c r="GJ115" s="113"/>
      <c r="GK115" s="113"/>
      <c r="GL115" s="113"/>
      <c r="GM115" s="113"/>
    </row>
    <row r="116" spans="1:195" ht="11.2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  <c r="GC116" s="113"/>
      <c r="GD116" s="113"/>
      <c r="GE116" s="113"/>
      <c r="GF116" s="113"/>
      <c r="GG116" s="113"/>
      <c r="GH116" s="113"/>
      <c r="GI116" s="113"/>
      <c r="GJ116" s="113"/>
      <c r="GK116" s="113"/>
      <c r="GL116" s="113"/>
      <c r="GM116" s="113"/>
    </row>
    <row r="117" spans="1:195" ht="11.2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</row>
    <row r="118" spans="1:195" ht="11.2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  <c r="GC118" s="113"/>
      <c r="GD118" s="113"/>
      <c r="GE118" s="113"/>
      <c r="GF118" s="113"/>
      <c r="GG118" s="113"/>
      <c r="GH118" s="113"/>
      <c r="GI118" s="113"/>
      <c r="GJ118" s="113"/>
      <c r="GK118" s="113"/>
      <c r="GL118" s="113"/>
      <c r="GM118" s="113"/>
    </row>
    <row r="119" spans="1:195" ht="11.2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  <c r="GC119" s="113"/>
      <c r="GD119" s="113"/>
      <c r="GE119" s="113"/>
      <c r="GF119" s="113"/>
      <c r="GG119" s="113"/>
      <c r="GH119" s="113"/>
      <c r="GI119" s="113"/>
      <c r="GJ119" s="113"/>
      <c r="GK119" s="113"/>
      <c r="GL119" s="113"/>
      <c r="GM119" s="113"/>
    </row>
    <row r="120" spans="1:195" ht="11.2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  <c r="GC120" s="113"/>
      <c r="GD120" s="113"/>
      <c r="GE120" s="113"/>
      <c r="GF120" s="113"/>
      <c r="GG120" s="113"/>
      <c r="GH120" s="113"/>
      <c r="GI120" s="113"/>
      <c r="GJ120" s="113"/>
      <c r="GK120" s="113"/>
      <c r="GL120" s="113"/>
      <c r="GM120" s="113"/>
    </row>
    <row r="121" spans="1:195" ht="11.2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  <c r="GC121" s="113"/>
      <c r="GD121" s="113"/>
      <c r="GE121" s="113"/>
      <c r="GF121" s="113"/>
      <c r="GG121" s="113"/>
      <c r="GH121" s="113"/>
      <c r="GI121" s="113"/>
      <c r="GJ121" s="113"/>
      <c r="GK121" s="113"/>
      <c r="GL121" s="113"/>
      <c r="GM121" s="113"/>
    </row>
    <row r="122" spans="1:195" ht="11.2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  <c r="GC122" s="113"/>
      <c r="GD122" s="113"/>
      <c r="GE122" s="113"/>
      <c r="GF122" s="113"/>
      <c r="GG122" s="113"/>
      <c r="GH122" s="113"/>
      <c r="GI122" s="113"/>
      <c r="GJ122" s="113"/>
      <c r="GK122" s="113"/>
      <c r="GL122" s="113"/>
      <c r="GM122" s="113"/>
    </row>
    <row r="123" spans="1:195" ht="11.2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  <c r="GC123" s="113"/>
      <c r="GD123" s="113"/>
      <c r="GE123" s="113"/>
      <c r="GF123" s="113"/>
      <c r="GG123" s="113"/>
      <c r="GH123" s="113"/>
      <c r="GI123" s="113"/>
      <c r="GJ123" s="113"/>
      <c r="GK123" s="113"/>
      <c r="GL123" s="113"/>
      <c r="GM123" s="113"/>
    </row>
    <row r="124" spans="1:195" ht="11.2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  <c r="GC124" s="113"/>
      <c r="GD124" s="113"/>
      <c r="GE124" s="113"/>
      <c r="GF124" s="113"/>
      <c r="GG124" s="113"/>
      <c r="GH124" s="113"/>
      <c r="GI124" s="113"/>
      <c r="GJ124" s="113"/>
      <c r="GK124" s="113"/>
      <c r="GL124" s="113"/>
      <c r="GM124" s="113"/>
    </row>
    <row r="125" spans="1:195" ht="11.2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  <c r="GC125" s="113"/>
      <c r="GD125" s="113"/>
      <c r="GE125" s="113"/>
      <c r="GF125" s="113"/>
      <c r="GG125" s="113"/>
      <c r="GH125" s="113"/>
      <c r="GI125" s="113"/>
      <c r="GJ125" s="113"/>
      <c r="GK125" s="113"/>
      <c r="GL125" s="113"/>
      <c r="GM125" s="113"/>
    </row>
    <row r="126" spans="1:195" ht="11.2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  <c r="GC126" s="113"/>
      <c r="GD126" s="113"/>
      <c r="GE126" s="113"/>
      <c r="GF126" s="113"/>
      <c r="GG126" s="113"/>
      <c r="GH126" s="113"/>
      <c r="GI126" s="113"/>
      <c r="GJ126" s="113"/>
      <c r="GK126" s="113"/>
      <c r="GL126" s="113"/>
      <c r="GM126" s="113"/>
    </row>
    <row r="127" spans="1:195" ht="11.2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  <c r="GC127" s="113"/>
      <c r="GD127" s="113"/>
      <c r="GE127" s="113"/>
      <c r="GF127" s="113"/>
      <c r="GG127" s="113"/>
      <c r="GH127" s="113"/>
      <c r="GI127" s="113"/>
      <c r="GJ127" s="113"/>
      <c r="GK127" s="113"/>
      <c r="GL127" s="113"/>
      <c r="GM127" s="113"/>
    </row>
    <row r="128" spans="1:195" ht="11.2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  <c r="GC128" s="113"/>
      <c r="GD128" s="113"/>
      <c r="GE128" s="113"/>
      <c r="GF128" s="113"/>
      <c r="GG128" s="113"/>
      <c r="GH128" s="113"/>
      <c r="GI128" s="113"/>
      <c r="GJ128" s="113"/>
      <c r="GK128" s="113"/>
      <c r="GL128" s="113"/>
      <c r="GM128" s="113"/>
    </row>
    <row r="129" spans="1:195" ht="11.2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  <c r="GC129" s="113"/>
      <c r="GD129" s="113"/>
      <c r="GE129" s="113"/>
      <c r="GF129" s="113"/>
      <c r="GG129" s="113"/>
      <c r="GH129" s="113"/>
      <c r="GI129" s="113"/>
      <c r="GJ129" s="113"/>
      <c r="GK129" s="113"/>
      <c r="GL129" s="113"/>
      <c r="GM129" s="113"/>
    </row>
    <row r="130" spans="1:195" ht="11.2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  <c r="GC130" s="113"/>
      <c r="GD130" s="113"/>
      <c r="GE130" s="113"/>
      <c r="GF130" s="113"/>
      <c r="GG130" s="113"/>
      <c r="GH130" s="113"/>
      <c r="GI130" s="113"/>
      <c r="GJ130" s="113"/>
      <c r="GK130" s="113"/>
      <c r="GL130" s="113"/>
      <c r="GM130" s="113"/>
    </row>
    <row r="131" spans="1:195" ht="11.2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</row>
    <row r="132" spans="1:195" ht="11.2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  <c r="GC132" s="113"/>
      <c r="GD132" s="113"/>
      <c r="GE132" s="113"/>
      <c r="GF132" s="113"/>
      <c r="GG132" s="113"/>
      <c r="GH132" s="113"/>
      <c r="GI132" s="113"/>
      <c r="GJ132" s="113"/>
      <c r="GK132" s="113"/>
      <c r="GL132" s="113"/>
      <c r="GM132" s="113"/>
    </row>
    <row r="133" spans="1:195" ht="11.2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  <c r="GC133" s="113"/>
      <c r="GD133" s="113"/>
      <c r="GE133" s="113"/>
      <c r="GF133" s="113"/>
      <c r="GG133" s="113"/>
      <c r="GH133" s="113"/>
      <c r="GI133" s="113"/>
      <c r="GJ133" s="113"/>
      <c r="GK133" s="113"/>
      <c r="GL133" s="113"/>
      <c r="GM133" s="113"/>
    </row>
    <row r="134" spans="1:195" ht="11.2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  <c r="GC134" s="113"/>
      <c r="GD134" s="113"/>
      <c r="GE134" s="113"/>
      <c r="GF134" s="113"/>
      <c r="GG134" s="113"/>
      <c r="GH134" s="113"/>
      <c r="GI134" s="113"/>
      <c r="GJ134" s="113"/>
      <c r="GK134" s="113"/>
      <c r="GL134" s="113"/>
      <c r="GM134" s="113"/>
    </row>
    <row r="135" spans="1:195" ht="11.2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  <c r="GC135" s="113"/>
      <c r="GD135" s="113"/>
      <c r="GE135" s="113"/>
      <c r="GF135" s="113"/>
      <c r="GG135" s="113"/>
      <c r="GH135" s="113"/>
      <c r="GI135" s="113"/>
      <c r="GJ135" s="113"/>
      <c r="GK135" s="113"/>
      <c r="GL135" s="113"/>
      <c r="GM135" s="113"/>
    </row>
    <row r="136" spans="1:195" ht="11.2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</row>
    <row r="137" spans="1:195" ht="11.2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  <c r="GC137" s="113"/>
      <c r="GD137" s="113"/>
      <c r="GE137" s="113"/>
      <c r="GF137" s="113"/>
      <c r="GG137" s="113"/>
      <c r="GH137" s="113"/>
      <c r="GI137" s="113"/>
      <c r="GJ137" s="113"/>
      <c r="GK137" s="113"/>
      <c r="GL137" s="113"/>
      <c r="GM137" s="113"/>
    </row>
    <row r="138" spans="1:195" ht="11.2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  <c r="GC138" s="113"/>
      <c r="GD138" s="113"/>
      <c r="GE138" s="113"/>
      <c r="GF138" s="113"/>
      <c r="GG138" s="113"/>
      <c r="GH138" s="113"/>
      <c r="GI138" s="113"/>
      <c r="GJ138" s="113"/>
      <c r="GK138" s="113"/>
      <c r="GL138" s="113"/>
      <c r="GM138" s="113"/>
    </row>
    <row r="139" spans="1:195" ht="11.2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  <c r="GC139" s="113"/>
      <c r="GD139" s="113"/>
      <c r="GE139" s="113"/>
      <c r="GF139" s="113"/>
      <c r="GG139" s="113"/>
      <c r="GH139" s="113"/>
      <c r="GI139" s="113"/>
      <c r="GJ139" s="113"/>
      <c r="GK139" s="113"/>
      <c r="GL139" s="113"/>
      <c r="GM139" s="113"/>
    </row>
    <row r="140" spans="1:195" ht="11.2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113"/>
      <c r="GE140" s="113"/>
      <c r="GF140" s="113"/>
      <c r="GG140" s="113"/>
      <c r="GH140" s="113"/>
      <c r="GI140" s="113"/>
      <c r="GJ140" s="113"/>
      <c r="GK140" s="113"/>
      <c r="GL140" s="113"/>
      <c r="GM140" s="113"/>
    </row>
    <row r="141" spans="1:195" ht="11.2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113"/>
      <c r="GE141" s="113"/>
      <c r="GF141" s="113"/>
      <c r="GG141" s="113"/>
      <c r="GH141" s="113"/>
      <c r="GI141" s="113"/>
      <c r="GJ141" s="113"/>
      <c r="GK141" s="113"/>
      <c r="GL141" s="113"/>
      <c r="GM141" s="113"/>
    </row>
    <row r="142" spans="1:195" ht="11.2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113"/>
      <c r="GE142" s="113"/>
      <c r="GF142" s="113"/>
      <c r="GG142" s="113"/>
      <c r="GH142" s="113"/>
      <c r="GI142" s="113"/>
      <c r="GJ142" s="113"/>
      <c r="GK142" s="113"/>
      <c r="GL142" s="113"/>
      <c r="GM142" s="113"/>
    </row>
    <row r="143" spans="1:195" ht="11.2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113"/>
      <c r="GE143" s="113"/>
      <c r="GF143" s="113"/>
      <c r="GG143" s="113"/>
      <c r="GH143" s="113"/>
      <c r="GI143" s="113"/>
      <c r="GJ143" s="113"/>
      <c r="GK143" s="113"/>
      <c r="GL143" s="113"/>
      <c r="GM143" s="113"/>
    </row>
    <row r="144" spans="1:195" ht="11.2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113"/>
      <c r="GE144" s="113"/>
      <c r="GF144" s="113"/>
      <c r="GG144" s="113"/>
      <c r="GH144" s="113"/>
      <c r="GI144" s="113"/>
      <c r="GJ144" s="113"/>
      <c r="GK144" s="113"/>
      <c r="GL144" s="113"/>
      <c r="GM144" s="113"/>
    </row>
    <row r="145" spans="1:195" ht="11.2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113"/>
      <c r="GE145" s="113"/>
      <c r="GF145" s="113"/>
      <c r="GG145" s="113"/>
      <c r="GH145" s="113"/>
      <c r="GI145" s="113"/>
      <c r="GJ145" s="113"/>
      <c r="GK145" s="113"/>
      <c r="GL145" s="113"/>
      <c r="GM145" s="113"/>
    </row>
    <row r="146" spans="1:195" ht="11.2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113"/>
      <c r="GE146" s="113"/>
      <c r="GF146" s="113"/>
      <c r="GG146" s="113"/>
      <c r="GH146" s="113"/>
      <c r="GI146" s="113"/>
      <c r="GJ146" s="113"/>
      <c r="GK146" s="113"/>
      <c r="GL146" s="113"/>
      <c r="GM146" s="113"/>
    </row>
    <row r="147" spans="1:195" ht="11.2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113"/>
      <c r="GE147" s="113"/>
      <c r="GF147" s="113"/>
      <c r="GG147" s="113"/>
      <c r="GH147" s="113"/>
      <c r="GI147" s="113"/>
      <c r="GJ147" s="113"/>
      <c r="GK147" s="113"/>
      <c r="GL147" s="113"/>
      <c r="GM147" s="113"/>
    </row>
    <row r="148" spans="1:195" ht="11.2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113"/>
      <c r="GE148" s="113"/>
      <c r="GF148" s="113"/>
      <c r="GG148" s="113"/>
      <c r="GH148" s="113"/>
      <c r="GI148" s="113"/>
      <c r="GJ148" s="113"/>
      <c r="GK148" s="113"/>
      <c r="GL148" s="113"/>
      <c r="GM148" s="113"/>
    </row>
    <row r="149" spans="1:195" ht="11.2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  <c r="GC149" s="113"/>
      <c r="GD149" s="113"/>
      <c r="GE149" s="113"/>
      <c r="GF149" s="113"/>
      <c r="GG149" s="113"/>
      <c r="GH149" s="113"/>
      <c r="GI149" s="113"/>
      <c r="GJ149" s="113"/>
      <c r="GK149" s="113"/>
      <c r="GL149" s="113"/>
      <c r="GM149" s="113"/>
    </row>
    <row r="150" spans="1:195" ht="11.2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113"/>
      <c r="GE150" s="113"/>
      <c r="GF150" s="113"/>
      <c r="GG150" s="113"/>
      <c r="GH150" s="113"/>
      <c r="GI150" s="113"/>
      <c r="GJ150" s="113"/>
      <c r="GK150" s="113"/>
      <c r="GL150" s="113"/>
      <c r="GM150" s="113"/>
    </row>
    <row r="151" spans="1:195" ht="11.2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</row>
    <row r="152" spans="1:195" ht="11.2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</row>
    <row r="153" spans="1:195" ht="11.2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</row>
    <row r="154" spans="1:195" ht="11.2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</row>
    <row r="155" spans="1:195" ht="11.2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</row>
    <row r="156" spans="1:195" ht="11.2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</row>
    <row r="157" spans="1:195" ht="11.2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  <c r="GC157" s="113"/>
      <c r="GD157" s="113"/>
      <c r="GE157" s="113"/>
      <c r="GF157" s="113"/>
      <c r="GG157" s="113"/>
      <c r="GH157" s="113"/>
      <c r="GI157" s="113"/>
      <c r="GJ157" s="113"/>
      <c r="GK157" s="113"/>
      <c r="GL157" s="113"/>
      <c r="GM157" s="113"/>
    </row>
    <row r="158" spans="1:195" ht="11.2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</row>
    <row r="159" spans="1:195" ht="11.2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  <c r="GC159" s="113"/>
      <c r="GD159" s="113"/>
      <c r="GE159" s="113"/>
      <c r="GF159" s="113"/>
      <c r="GG159" s="113"/>
      <c r="GH159" s="113"/>
      <c r="GI159" s="113"/>
      <c r="GJ159" s="113"/>
      <c r="GK159" s="113"/>
      <c r="GL159" s="113"/>
      <c r="GM159" s="113"/>
    </row>
    <row r="160" spans="1:195" ht="11.2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  <c r="GC160" s="113"/>
      <c r="GD160" s="113"/>
      <c r="GE160" s="113"/>
      <c r="GF160" s="113"/>
      <c r="GG160" s="113"/>
      <c r="GH160" s="113"/>
      <c r="GI160" s="113"/>
      <c r="GJ160" s="113"/>
      <c r="GK160" s="113"/>
      <c r="GL160" s="113"/>
      <c r="GM160" s="113"/>
    </row>
    <row r="161" spans="1:195" ht="11.2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  <c r="GC161" s="113"/>
      <c r="GD161" s="113"/>
      <c r="GE161" s="113"/>
      <c r="GF161" s="113"/>
      <c r="GG161" s="113"/>
      <c r="GH161" s="113"/>
      <c r="GI161" s="113"/>
      <c r="GJ161" s="113"/>
      <c r="GK161" s="113"/>
      <c r="GL161" s="113"/>
      <c r="GM161" s="113"/>
    </row>
    <row r="162" spans="1:195" ht="11.2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  <c r="GC162" s="113"/>
      <c r="GD162" s="113"/>
      <c r="GE162" s="113"/>
      <c r="GF162" s="113"/>
      <c r="GG162" s="113"/>
      <c r="GH162" s="113"/>
      <c r="GI162" s="113"/>
      <c r="GJ162" s="113"/>
      <c r="GK162" s="113"/>
      <c r="GL162" s="113"/>
      <c r="GM162" s="113"/>
    </row>
    <row r="163" spans="1:195" ht="11.2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  <c r="GC163" s="113"/>
      <c r="GD163" s="113"/>
      <c r="GE163" s="113"/>
      <c r="GF163" s="113"/>
      <c r="GG163" s="113"/>
      <c r="GH163" s="113"/>
      <c r="GI163" s="113"/>
      <c r="GJ163" s="113"/>
      <c r="GK163" s="113"/>
      <c r="GL163" s="113"/>
      <c r="GM163" s="113"/>
    </row>
    <row r="164" spans="1:195" ht="11.2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  <c r="GC164" s="113"/>
      <c r="GD164" s="113"/>
      <c r="GE164" s="113"/>
      <c r="GF164" s="113"/>
      <c r="GG164" s="113"/>
      <c r="GH164" s="113"/>
      <c r="GI164" s="113"/>
      <c r="GJ164" s="113"/>
      <c r="GK164" s="113"/>
      <c r="GL164" s="113"/>
      <c r="GM164" s="113"/>
    </row>
    <row r="165" spans="1:195" ht="11.2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  <c r="GC165" s="113"/>
      <c r="GD165" s="113"/>
      <c r="GE165" s="113"/>
      <c r="GF165" s="113"/>
      <c r="GG165" s="113"/>
      <c r="GH165" s="113"/>
      <c r="GI165" s="113"/>
      <c r="GJ165" s="113"/>
      <c r="GK165" s="113"/>
      <c r="GL165" s="113"/>
      <c r="GM165" s="113"/>
    </row>
    <row r="166" spans="1:195" ht="11.2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  <c r="GC166" s="113"/>
      <c r="GD166" s="113"/>
      <c r="GE166" s="113"/>
      <c r="GF166" s="113"/>
      <c r="GG166" s="113"/>
      <c r="GH166" s="113"/>
      <c r="GI166" s="113"/>
      <c r="GJ166" s="113"/>
      <c r="GK166" s="113"/>
      <c r="GL166" s="113"/>
      <c r="GM166" s="113"/>
    </row>
    <row r="167" spans="1:195" ht="11.2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  <c r="GC167" s="113"/>
      <c r="GD167" s="113"/>
      <c r="GE167" s="113"/>
      <c r="GF167" s="113"/>
      <c r="GG167" s="113"/>
      <c r="GH167" s="113"/>
      <c r="GI167" s="113"/>
      <c r="GJ167" s="113"/>
      <c r="GK167" s="113"/>
      <c r="GL167" s="113"/>
      <c r="GM167" s="113"/>
    </row>
    <row r="168" spans="1:195" ht="11.2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  <c r="GC168" s="113"/>
      <c r="GD168" s="113"/>
      <c r="GE168" s="113"/>
      <c r="GF168" s="113"/>
      <c r="GG168" s="113"/>
      <c r="GH168" s="113"/>
      <c r="GI168" s="113"/>
      <c r="GJ168" s="113"/>
      <c r="GK168" s="113"/>
      <c r="GL168" s="113"/>
      <c r="GM168" s="113"/>
    </row>
    <row r="169" spans="1:195" ht="11.2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  <c r="GC169" s="113"/>
      <c r="GD169" s="113"/>
      <c r="GE169" s="113"/>
      <c r="GF169" s="113"/>
      <c r="GG169" s="113"/>
      <c r="GH169" s="113"/>
      <c r="GI169" s="113"/>
      <c r="GJ169" s="113"/>
      <c r="GK169" s="113"/>
      <c r="GL169" s="113"/>
      <c r="GM169" s="113"/>
    </row>
    <row r="170" spans="1:195" ht="11.2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  <c r="GC170" s="113"/>
      <c r="GD170" s="113"/>
      <c r="GE170" s="113"/>
      <c r="GF170" s="113"/>
      <c r="GG170" s="113"/>
      <c r="GH170" s="113"/>
      <c r="GI170" s="113"/>
      <c r="GJ170" s="113"/>
      <c r="GK170" s="113"/>
      <c r="GL170" s="113"/>
      <c r="GM170" s="113"/>
    </row>
    <row r="171" spans="1:195" ht="11.2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</row>
    <row r="172" spans="1:195" ht="11.2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  <c r="GC172" s="113"/>
      <c r="GD172" s="113"/>
      <c r="GE172" s="113"/>
      <c r="GF172" s="113"/>
      <c r="GG172" s="113"/>
      <c r="GH172" s="113"/>
      <c r="GI172" s="113"/>
      <c r="GJ172" s="113"/>
      <c r="GK172" s="113"/>
      <c r="GL172" s="113"/>
      <c r="GM172" s="113"/>
    </row>
    <row r="173" spans="1:195" ht="11.2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  <c r="GC173" s="113"/>
      <c r="GD173" s="113"/>
      <c r="GE173" s="113"/>
      <c r="GF173" s="113"/>
      <c r="GG173" s="113"/>
      <c r="GH173" s="113"/>
      <c r="GI173" s="113"/>
      <c r="GJ173" s="113"/>
      <c r="GK173" s="113"/>
      <c r="GL173" s="113"/>
      <c r="GM173" s="113"/>
    </row>
    <row r="174" spans="1:195" ht="11.2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  <c r="GC174" s="113"/>
      <c r="GD174" s="113"/>
      <c r="GE174" s="113"/>
      <c r="GF174" s="113"/>
      <c r="GG174" s="113"/>
      <c r="GH174" s="113"/>
      <c r="GI174" s="113"/>
      <c r="GJ174" s="113"/>
      <c r="GK174" s="113"/>
      <c r="GL174" s="113"/>
      <c r="GM174" s="113"/>
    </row>
    <row r="175" spans="1:195" ht="11.2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  <c r="GC175" s="113"/>
      <c r="GD175" s="113"/>
      <c r="GE175" s="113"/>
      <c r="GF175" s="113"/>
      <c r="GG175" s="113"/>
      <c r="GH175" s="113"/>
      <c r="GI175" s="113"/>
      <c r="GJ175" s="113"/>
      <c r="GK175" s="113"/>
      <c r="GL175" s="113"/>
      <c r="GM175" s="113"/>
    </row>
    <row r="176" spans="1:195" ht="11.2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  <c r="GC176" s="113"/>
      <c r="GD176" s="113"/>
      <c r="GE176" s="113"/>
      <c r="GF176" s="113"/>
      <c r="GG176" s="113"/>
      <c r="GH176" s="113"/>
      <c r="GI176" s="113"/>
      <c r="GJ176" s="113"/>
      <c r="GK176" s="113"/>
      <c r="GL176" s="113"/>
      <c r="GM176" s="113"/>
    </row>
    <row r="177" spans="1:195" ht="11.2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  <c r="GC177" s="113"/>
      <c r="GD177" s="113"/>
      <c r="GE177" s="113"/>
      <c r="GF177" s="113"/>
      <c r="GG177" s="113"/>
      <c r="GH177" s="113"/>
      <c r="GI177" s="113"/>
      <c r="GJ177" s="113"/>
      <c r="GK177" s="113"/>
      <c r="GL177" s="113"/>
      <c r="GM177" s="113"/>
    </row>
    <row r="178" spans="1:195" ht="11.2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  <c r="GC178" s="113"/>
      <c r="GD178" s="113"/>
      <c r="GE178" s="113"/>
      <c r="GF178" s="113"/>
      <c r="GG178" s="113"/>
      <c r="GH178" s="113"/>
      <c r="GI178" s="113"/>
      <c r="GJ178" s="113"/>
      <c r="GK178" s="113"/>
      <c r="GL178" s="113"/>
      <c r="GM178" s="113"/>
    </row>
    <row r="179" spans="1:195" ht="11.2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  <c r="GC179" s="113"/>
      <c r="GD179" s="113"/>
      <c r="GE179" s="113"/>
      <c r="GF179" s="113"/>
      <c r="GG179" s="113"/>
      <c r="GH179" s="113"/>
      <c r="GI179" s="113"/>
      <c r="GJ179" s="113"/>
      <c r="GK179" s="113"/>
      <c r="GL179" s="113"/>
      <c r="GM179" s="113"/>
    </row>
    <row r="180" spans="1:195" ht="11.2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  <c r="GC180" s="113"/>
      <c r="GD180" s="113"/>
      <c r="GE180" s="113"/>
      <c r="GF180" s="113"/>
      <c r="GG180" s="113"/>
      <c r="GH180" s="113"/>
      <c r="GI180" s="113"/>
      <c r="GJ180" s="113"/>
      <c r="GK180" s="113"/>
      <c r="GL180" s="113"/>
      <c r="GM180" s="113"/>
    </row>
    <row r="181" spans="1:195" ht="11.2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  <c r="GC181" s="113"/>
      <c r="GD181" s="113"/>
      <c r="GE181" s="113"/>
      <c r="GF181" s="113"/>
      <c r="GG181" s="113"/>
      <c r="GH181" s="113"/>
      <c r="GI181" s="113"/>
      <c r="GJ181" s="113"/>
      <c r="GK181" s="113"/>
      <c r="GL181" s="113"/>
      <c r="GM181" s="113"/>
    </row>
    <row r="182" spans="1:195" ht="11.2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  <c r="GC182" s="113"/>
      <c r="GD182" s="113"/>
      <c r="GE182" s="113"/>
      <c r="GF182" s="113"/>
      <c r="GG182" s="113"/>
      <c r="GH182" s="113"/>
      <c r="GI182" s="113"/>
      <c r="GJ182" s="113"/>
      <c r="GK182" s="113"/>
      <c r="GL182" s="113"/>
      <c r="GM182" s="113"/>
    </row>
    <row r="183" spans="1:195" ht="11.2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  <c r="GC183" s="113"/>
      <c r="GD183" s="113"/>
      <c r="GE183" s="113"/>
      <c r="GF183" s="113"/>
      <c r="GG183" s="113"/>
      <c r="GH183" s="113"/>
      <c r="GI183" s="113"/>
      <c r="GJ183" s="113"/>
      <c r="GK183" s="113"/>
      <c r="GL183" s="113"/>
      <c r="GM183" s="113"/>
    </row>
    <row r="184" spans="1:195" ht="11.2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  <c r="GC184" s="113"/>
      <c r="GD184" s="113"/>
      <c r="GE184" s="113"/>
      <c r="GF184" s="113"/>
      <c r="GG184" s="113"/>
      <c r="GH184" s="113"/>
      <c r="GI184" s="113"/>
      <c r="GJ184" s="113"/>
      <c r="GK184" s="113"/>
      <c r="GL184" s="113"/>
      <c r="GM184" s="113"/>
    </row>
    <row r="185" spans="1:195" ht="11.2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  <c r="GC185" s="113"/>
      <c r="GD185" s="113"/>
      <c r="GE185" s="113"/>
      <c r="GF185" s="113"/>
      <c r="GG185" s="113"/>
      <c r="GH185" s="113"/>
      <c r="GI185" s="113"/>
      <c r="GJ185" s="113"/>
      <c r="GK185" s="113"/>
      <c r="GL185" s="113"/>
      <c r="GM185" s="113"/>
    </row>
    <row r="186" spans="1:195" ht="11.2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  <c r="GC186" s="113"/>
      <c r="GD186" s="113"/>
      <c r="GE186" s="113"/>
      <c r="GF186" s="113"/>
      <c r="GG186" s="113"/>
      <c r="GH186" s="113"/>
      <c r="GI186" s="113"/>
      <c r="GJ186" s="113"/>
      <c r="GK186" s="113"/>
      <c r="GL186" s="113"/>
      <c r="GM186" s="113"/>
    </row>
    <row r="187" spans="1:195" ht="11.2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  <c r="GC187" s="113"/>
      <c r="GD187" s="113"/>
      <c r="GE187" s="113"/>
      <c r="GF187" s="113"/>
      <c r="GG187" s="113"/>
      <c r="GH187" s="113"/>
      <c r="GI187" s="113"/>
      <c r="GJ187" s="113"/>
      <c r="GK187" s="113"/>
      <c r="GL187" s="113"/>
      <c r="GM187" s="113"/>
    </row>
    <row r="188" spans="1:195" ht="11.2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</row>
    <row r="189" spans="1:195" ht="11.2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  <c r="GC189" s="113"/>
      <c r="GD189" s="113"/>
      <c r="GE189" s="113"/>
      <c r="GF189" s="113"/>
      <c r="GG189" s="113"/>
      <c r="GH189" s="113"/>
      <c r="GI189" s="113"/>
      <c r="GJ189" s="113"/>
      <c r="GK189" s="113"/>
      <c r="GL189" s="113"/>
      <c r="GM189" s="113"/>
    </row>
    <row r="190" spans="1:195" ht="11.2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  <c r="GC190" s="113"/>
      <c r="GD190" s="113"/>
      <c r="GE190" s="113"/>
      <c r="GF190" s="113"/>
      <c r="GG190" s="113"/>
      <c r="GH190" s="113"/>
      <c r="GI190" s="113"/>
      <c r="GJ190" s="113"/>
      <c r="GK190" s="113"/>
      <c r="GL190" s="113"/>
      <c r="GM190" s="113"/>
    </row>
    <row r="191" spans="1:195" ht="11.2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  <c r="GC191" s="113"/>
      <c r="GD191" s="113"/>
      <c r="GE191" s="113"/>
      <c r="GF191" s="113"/>
      <c r="GG191" s="113"/>
      <c r="GH191" s="113"/>
      <c r="GI191" s="113"/>
      <c r="GJ191" s="113"/>
      <c r="GK191" s="113"/>
      <c r="GL191" s="113"/>
      <c r="GM191" s="113"/>
    </row>
    <row r="192" spans="1:195" ht="11.2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  <c r="GC192" s="113"/>
      <c r="GD192" s="113"/>
      <c r="GE192" s="113"/>
      <c r="GF192" s="113"/>
      <c r="GG192" s="113"/>
      <c r="GH192" s="113"/>
      <c r="GI192" s="113"/>
      <c r="GJ192" s="113"/>
      <c r="GK192" s="113"/>
      <c r="GL192" s="113"/>
      <c r="GM192" s="113"/>
    </row>
    <row r="193" spans="1:195" ht="11.2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  <c r="GC193" s="113"/>
      <c r="GD193" s="113"/>
      <c r="GE193" s="113"/>
      <c r="GF193" s="113"/>
      <c r="GG193" s="113"/>
      <c r="GH193" s="113"/>
      <c r="GI193" s="113"/>
      <c r="GJ193" s="113"/>
      <c r="GK193" s="113"/>
      <c r="GL193" s="113"/>
      <c r="GM193" s="113"/>
    </row>
    <row r="194" spans="1:195" ht="11.2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  <c r="GC194" s="113"/>
      <c r="GD194" s="113"/>
      <c r="GE194" s="113"/>
      <c r="GF194" s="113"/>
      <c r="GG194" s="113"/>
      <c r="GH194" s="113"/>
      <c r="GI194" s="113"/>
      <c r="GJ194" s="113"/>
      <c r="GK194" s="113"/>
      <c r="GL194" s="113"/>
      <c r="GM194" s="113"/>
    </row>
    <row r="195" spans="1:195" ht="11.2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  <c r="GC195" s="113"/>
      <c r="GD195" s="113"/>
      <c r="GE195" s="113"/>
      <c r="GF195" s="113"/>
      <c r="GG195" s="113"/>
      <c r="GH195" s="113"/>
      <c r="GI195" s="113"/>
      <c r="GJ195" s="113"/>
      <c r="GK195" s="113"/>
      <c r="GL195" s="113"/>
      <c r="GM195" s="113"/>
    </row>
    <row r="196" spans="1:195" ht="11.2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  <c r="GC196" s="113"/>
      <c r="GD196" s="113"/>
      <c r="GE196" s="113"/>
      <c r="GF196" s="113"/>
      <c r="GG196" s="113"/>
      <c r="GH196" s="113"/>
      <c r="GI196" s="113"/>
      <c r="GJ196" s="113"/>
      <c r="GK196" s="113"/>
      <c r="GL196" s="113"/>
      <c r="GM196" s="113"/>
    </row>
    <row r="197" spans="1:195" ht="11.2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  <c r="GC197" s="113"/>
      <c r="GD197" s="113"/>
      <c r="GE197" s="113"/>
      <c r="GF197" s="113"/>
      <c r="GG197" s="113"/>
      <c r="GH197" s="113"/>
      <c r="GI197" s="113"/>
      <c r="GJ197" s="113"/>
      <c r="GK197" s="113"/>
      <c r="GL197" s="113"/>
      <c r="GM197" s="113"/>
    </row>
    <row r="198" spans="1:195" ht="11.2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  <c r="GC198" s="113"/>
      <c r="GD198" s="113"/>
      <c r="GE198" s="113"/>
      <c r="GF198" s="113"/>
      <c r="GG198" s="113"/>
      <c r="GH198" s="113"/>
      <c r="GI198" s="113"/>
      <c r="GJ198" s="113"/>
      <c r="GK198" s="113"/>
      <c r="GL198" s="113"/>
      <c r="GM198" s="113"/>
    </row>
    <row r="199" spans="1:195" ht="11.2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  <c r="GC199" s="113"/>
      <c r="GD199" s="113"/>
      <c r="GE199" s="113"/>
      <c r="GF199" s="113"/>
      <c r="GG199" s="113"/>
      <c r="GH199" s="113"/>
      <c r="GI199" s="113"/>
      <c r="GJ199" s="113"/>
      <c r="GK199" s="113"/>
      <c r="GL199" s="113"/>
      <c r="GM199" s="113"/>
    </row>
    <row r="200" spans="1:195" ht="11.2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  <c r="GC200" s="113"/>
      <c r="GD200" s="113"/>
      <c r="GE200" s="113"/>
      <c r="GF200" s="113"/>
      <c r="GG200" s="113"/>
      <c r="GH200" s="113"/>
      <c r="GI200" s="113"/>
      <c r="GJ200" s="113"/>
      <c r="GK200" s="113"/>
      <c r="GL200" s="113"/>
      <c r="GM200" s="113"/>
    </row>
    <row r="201" spans="1:195" ht="11.2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  <c r="GC201" s="113"/>
      <c r="GD201" s="113"/>
      <c r="GE201" s="113"/>
      <c r="GF201" s="113"/>
      <c r="GG201" s="113"/>
      <c r="GH201" s="113"/>
      <c r="GI201" s="113"/>
      <c r="GJ201" s="113"/>
      <c r="GK201" s="113"/>
      <c r="GL201" s="113"/>
      <c r="GM201" s="113"/>
    </row>
    <row r="202" spans="1:195" ht="11.2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  <c r="GC202" s="113"/>
      <c r="GD202" s="113"/>
      <c r="GE202" s="113"/>
      <c r="GF202" s="113"/>
      <c r="GG202" s="113"/>
      <c r="GH202" s="113"/>
      <c r="GI202" s="113"/>
      <c r="GJ202" s="113"/>
      <c r="GK202" s="113"/>
      <c r="GL202" s="113"/>
      <c r="GM202" s="113"/>
    </row>
    <row r="203" spans="1:195" ht="11.2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  <c r="GC203" s="113"/>
      <c r="GD203" s="113"/>
      <c r="GE203" s="113"/>
      <c r="GF203" s="113"/>
      <c r="GG203" s="113"/>
      <c r="GH203" s="113"/>
      <c r="GI203" s="113"/>
      <c r="GJ203" s="113"/>
      <c r="GK203" s="113"/>
      <c r="GL203" s="113"/>
      <c r="GM203" s="113"/>
    </row>
    <row r="204" spans="1:195" ht="11.2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  <c r="GC204" s="113"/>
      <c r="GD204" s="113"/>
      <c r="GE204" s="113"/>
      <c r="GF204" s="113"/>
      <c r="GG204" s="113"/>
      <c r="GH204" s="113"/>
      <c r="GI204" s="113"/>
      <c r="GJ204" s="113"/>
      <c r="GK204" s="113"/>
      <c r="GL204" s="113"/>
      <c r="GM204" s="113"/>
    </row>
    <row r="205" spans="1:195" ht="11.2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  <c r="GC205" s="113"/>
      <c r="GD205" s="113"/>
      <c r="GE205" s="113"/>
      <c r="GF205" s="113"/>
      <c r="GG205" s="113"/>
      <c r="GH205" s="113"/>
      <c r="GI205" s="113"/>
      <c r="GJ205" s="113"/>
      <c r="GK205" s="113"/>
      <c r="GL205" s="113"/>
      <c r="GM205" s="113"/>
    </row>
    <row r="206" spans="1:195" ht="11.2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  <c r="GC206" s="113"/>
      <c r="GD206" s="113"/>
      <c r="GE206" s="113"/>
      <c r="GF206" s="113"/>
      <c r="GG206" s="113"/>
      <c r="GH206" s="113"/>
      <c r="GI206" s="113"/>
      <c r="GJ206" s="113"/>
      <c r="GK206" s="113"/>
      <c r="GL206" s="113"/>
      <c r="GM206" s="113"/>
    </row>
    <row r="207" spans="1:195" ht="11.2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  <c r="GC207" s="113"/>
      <c r="GD207" s="113"/>
      <c r="GE207" s="113"/>
      <c r="GF207" s="113"/>
      <c r="GG207" s="113"/>
      <c r="GH207" s="113"/>
      <c r="GI207" s="113"/>
      <c r="GJ207" s="113"/>
      <c r="GK207" s="113"/>
      <c r="GL207" s="113"/>
      <c r="GM207" s="113"/>
    </row>
    <row r="208" spans="1:195" ht="11.2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  <c r="GC208" s="113"/>
      <c r="GD208" s="113"/>
      <c r="GE208" s="113"/>
      <c r="GF208" s="113"/>
      <c r="GG208" s="113"/>
      <c r="GH208" s="113"/>
      <c r="GI208" s="113"/>
      <c r="GJ208" s="113"/>
      <c r="GK208" s="113"/>
      <c r="GL208" s="113"/>
      <c r="GM208" s="113"/>
    </row>
    <row r="209" spans="1:195" ht="11.2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  <c r="GC209" s="113"/>
      <c r="GD209" s="113"/>
      <c r="GE209" s="113"/>
      <c r="GF209" s="113"/>
      <c r="GG209" s="113"/>
      <c r="GH209" s="113"/>
      <c r="GI209" s="113"/>
      <c r="GJ209" s="113"/>
      <c r="GK209" s="113"/>
      <c r="GL209" s="113"/>
      <c r="GM209" s="113"/>
    </row>
    <row r="210" spans="1:195" ht="11.2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  <c r="GC210" s="113"/>
      <c r="GD210" s="113"/>
      <c r="GE210" s="113"/>
      <c r="GF210" s="113"/>
      <c r="GG210" s="113"/>
      <c r="GH210" s="113"/>
      <c r="GI210" s="113"/>
      <c r="GJ210" s="113"/>
      <c r="GK210" s="113"/>
      <c r="GL210" s="113"/>
      <c r="GM210" s="113"/>
    </row>
    <row r="211" spans="1:195" ht="11.2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  <c r="GC211" s="113"/>
      <c r="GD211" s="113"/>
      <c r="GE211" s="113"/>
      <c r="GF211" s="113"/>
      <c r="GG211" s="113"/>
      <c r="GH211" s="113"/>
      <c r="GI211" s="113"/>
      <c r="GJ211" s="113"/>
      <c r="GK211" s="113"/>
      <c r="GL211" s="113"/>
      <c r="GM211" s="113"/>
    </row>
    <row r="212" spans="1:195" ht="11.2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  <c r="GC212" s="113"/>
      <c r="GD212" s="113"/>
      <c r="GE212" s="113"/>
      <c r="GF212" s="113"/>
      <c r="GG212" s="113"/>
      <c r="GH212" s="113"/>
      <c r="GI212" s="113"/>
      <c r="GJ212" s="113"/>
      <c r="GK212" s="113"/>
      <c r="GL212" s="113"/>
      <c r="GM212" s="113"/>
    </row>
    <row r="213" spans="1:195" ht="11.2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  <c r="GC213" s="113"/>
      <c r="GD213" s="113"/>
      <c r="GE213" s="113"/>
      <c r="GF213" s="113"/>
      <c r="GG213" s="113"/>
      <c r="GH213" s="113"/>
      <c r="GI213" s="113"/>
      <c r="GJ213" s="113"/>
      <c r="GK213" s="113"/>
      <c r="GL213" s="113"/>
      <c r="GM213" s="113"/>
    </row>
    <row r="214" spans="1:195" ht="11.2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  <c r="GC214" s="113"/>
      <c r="GD214" s="113"/>
      <c r="GE214" s="113"/>
      <c r="GF214" s="113"/>
      <c r="GG214" s="113"/>
      <c r="GH214" s="113"/>
      <c r="GI214" s="113"/>
      <c r="GJ214" s="113"/>
      <c r="GK214" s="113"/>
      <c r="GL214" s="113"/>
      <c r="GM214" s="113"/>
    </row>
    <row r="215" spans="1:195" ht="11.2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  <c r="GC215" s="113"/>
      <c r="GD215" s="113"/>
      <c r="GE215" s="113"/>
      <c r="GF215" s="113"/>
      <c r="GG215" s="113"/>
      <c r="GH215" s="113"/>
      <c r="GI215" s="113"/>
      <c r="GJ215" s="113"/>
      <c r="GK215" s="113"/>
      <c r="GL215" s="113"/>
      <c r="GM215" s="113"/>
    </row>
    <row r="216" spans="1:195" ht="11.2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  <c r="GC216" s="113"/>
      <c r="GD216" s="113"/>
      <c r="GE216" s="113"/>
      <c r="GF216" s="113"/>
      <c r="GG216" s="113"/>
      <c r="GH216" s="113"/>
      <c r="GI216" s="113"/>
      <c r="GJ216" s="113"/>
      <c r="GK216" s="113"/>
      <c r="GL216" s="113"/>
      <c r="GM216" s="113"/>
    </row>
    <row r="217" spans="1:195" ht="11.2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  <c r="GC217" s="113"/>
      <c r="GD217" s="113"/>
      <c r="GE217" s="113"/>
      <c r="GF217" s="113"/>
      <c r="GG217" s="113"/>
      <c r="GH217" s="113"/>
      <c r="GI217" s="113"/>
      <c r="GJ217" s="113"/>
      <c r="GK217" s="113"/>
      <c r="GL217" s="113"/>
      <c r="GM217" s="113"/>
    </row>
    <row r="218" spans="1:195" ht="11.2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  <c r="GC218" s="113"/>
      <c r="GD218" s="113"/>
      <c r="GE218" s="113"/>
      <c r="GF218" s="113"/>
      <c r="GG218" s="113"/>
      <c r="GH218" s="113"/>
      <c r="GI218" s="113"/>
      <c r="GJ218" s="113"/>
      <c r="GK218" s="113"/>
      <c r="GL218" s="113"/>
      <c r="GM218" s="113"/>
    </row>
    <row r="219" spans="1:195" ht="11.2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  <c r="GC219" s="113"/>
      <c r="GD219" s="113"/>
      <c r="GE219" s="113"/>
      <c r="GF219" s="113"/>
      <c r="GG219" s="113"/>
      <c r="GH219" s="113"/>
      <c r="GI219" s="113"/>
      <c r="GJ219" s="113"/>
      <c r="GK219" s="113"/>
      <c r="GL219" s="113"/>
      <c r="GM219" s="113"/>
    </row>
    <row r="220" spans="1:195" ht="11.2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  <c r="GC220" s="113"/>
      <c r="GD220" s="113"/>
      <c r="GE220" s="113"/>
      <c r="GF220" s="113"/>
      <c r="GG220" s="113"/>
      <c r="GH220" s="113"/>
      <c r="GI220" s="113"/>
      <c r="GJ220" s="113"/>
      <c r="GK220" s="113"/>
      <c r="GL220" s="113"/>
      <c r="GM220" s="113"/>
    </row>
    <row r="221" spans="1:195" ht="11.2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  <c r="GC221" s="113"/>
      <c r="GD221" s="113"/>
      <c r="GE221" s="113"/>
      <c r="GF221" s="113"/>
      <c r="GG221" s="113"/>
      <c r="GH221" s="113"/>
      <c r="GI221" s="113"/>
      <c r="GJ221" s="113"/>
      <c r="GK221" s="113"/>
      <c r="GL221" s="113"/>
      <c r="GM221" s="113"/>
    </row>
    <row r="222" spans="1:195" ht="11.2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  <c r="GC222" s="113"/>
      <c r="GD222" s="113"/>
      <c r="GE222" s="113"/>
      <c r="GF222" s="113"/>
      <c r="GG222" s="113"/>
      <c r="GH222" s="113"/>
      <c r="GI222" s="113"/>
      <c r="GJ222" s="113"/>
      <c r="GK222" s="113"/>
      <c r="GL222" s="113"/>
      <c r="GM222" s="113"/>
    </row>
    <row r="223" spans="1:195" ht="11.2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  <c r="GC223" s="113"/>
      <c r="GD223" s="113"/>
      <c r="GE223" s="113"/>
      <c r="GF223" s="113"/>
      <c r="GG223" s="113"/>
      <c r="GH223" s="113"/>
      <c r="GI223" s="113"/>
      <c r="GJ223" s="113"/>
      <c r="GK223" s="113"/>
      <c r="GL223" s="113"/>
      <c r="GM223" s="113"/>
    </row>
    <row r="224" spans="1:195" ht="11.2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  <c r="GC224" s="113"/>
      <c r="GD224" s="113"/>
      <c r="GE224" s="113"/>
      <c r="GF224" s="113"/>
      <c r="GG224" s="113"/>
      <c r="GH224" s="113"/>
      <c r="GI224" s="113"/>
      <c r="GJ224" s="113"/>
      <c r="GK224" s="113"/>
      <c r="GL224" s="113"/>
      <c r="GM224" s="113"/>
    </row>
    <row r="225" spans="1:195" ht="11.2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  <c r="GC225" s="113"/>
      <c r="GD225" s="113"/>
      <c r="GE225" s="113"/>
      <c r="GF225" s="113"/>
      <c r="GG225" s="113"/>
      <c r="GH225" s="113"/>
      <c r="GI225" s="113"/>
      <c r="GJ225" s="113"/>
      <c r="GK225" s="113"/>
      <c r="GL225" s="113"/>
      <c r="GM225" s="113"/>
    </row>
    <row r="226" spans="1:195" ht="11.2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  <c r="GC226" s="113"/>
      <c r="GD226" s="113"/>
      <c r="GE226" s="113"/>
      <c r="GF226" s="113"/>
      <c r="GG226" s="113"/>
      <c r="GH226" s="113"/>
      <c r="GI226" s="113"/>
      <c r="GJ226" s="113"/>
      <c r="GK226" s="113"/>
      <c r="GL226" s="113"/>
      <c r="GM226" s="113"/>
    </row>
    <row r="227" spans="1:195" ht="11.2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  <c r="GC227" s="113"/>
      <c r="GD227" s="113"/>
      <c r="GE227" s="113"/>
      <c r="GF227" s="113"/>
      <c r="GG227" s="113"/>
      <c r="GH227" s="113"/>
      <c r="GI227" s="113"/>
      <c r="GJ227" s="113"/>
      <c r="GK227" s="113"/>
      <c r="GL227" s="113"/>
      <c r="GM227" s="113"/>
    </row>
    <row r="228" spans="1:195" ht="11.2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  <c r="GC228" s="113"/>
      <c r="GD228" s="113"/>
      <c r="GE228" s="113"/>
      <c r="GF228" s="113"/>
      <c r="GG228" s="113"/>
      <c r="GH228" s="113"/>
      <c r="GI228" s="113"/>
      <c r="GJ228" s="113"/>
      <c r="GK228" s="113"/>
      <c r="GL228" s="113"/>
      <c r="GM228" s="113"/>
    </row>
    <row r="229" spans="1:195" ht="11.2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  <c r="GC229" s="113"/>
      <c r="GD229" s="113"/>
      <c r="GE229" s="113"/>
      <c r="GF229" s="113"/>
      <c r="GG229" s="113"/>
      <c r="GH229" s="113"/>
      <c r="GI229" s="113"/>
      <c r="GJ229" s="113"/>
      <c r="GK229" s="113"/>
      <c r="GL229" s="113"/>
      <c r="GM229" s="113"/>
    </row>
    <row r="230" spans="1:195" ht="11.2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  <c r="GC230" s="113"/>
      <c r="GD230" s="113"/>
      <c r="GE230" s="113"/>
      <c r="GF230" s="113"/>
      <c r="GG230" s="113"/>
      <c r="GH230" s="113"/>
      <c r="GI230" s="113"/>
      <c r="GJ230" s="113"/>
      <c r="GK230" s="113"/>
      <c r="GL230" s="113"/>
      <c r="GM230" s="113"/>
    </row>
    <row r="231" spans="1:195" ht="11.2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  <c r="GC231" s="113"/>
      <c r="GD231" s="113"/>
      <c r="GE231" s="113"/>
      <c r="GF231" s="113"/>
      <c r="GG231" s="113"/>
      <c r="GH231" s="113"/>
      <c r="GI231" s="113"/>
      <c r="GJ231" s="113"/>
      <c r="GK231" s="113"/>
      <c r="GL231" s="113"/>
      <c r="GM231" s="113"/>
    </row>
    <row r="232" spans="1:195" ht="11.2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  <c r="GC232" s="113"/>
      <c r="GD232" s="113"/>
      <c r="GE232" s="113"/>
      <c r="GF232" s="113"/>
      <c r="GG232" s="113"/>
      <c r="GH232" s="113"/>
      <c r="GI232" s="113"/>
      <c r="GJ232" s="113"/>
      <c r="GK232" s="113"/>
      <c r="GL232" s="113"/>
      <c r="GM232" s="113"/>
    </row>
    <row r="233" spans="1:195" ht="11.2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  <c r="GC233" s="113"/>
      <c r="GD233" s="113"/>
      <c r="GE233" s="113"/>
      <c r="GF233" s="113"/>
      <c r="GG233" s="113"/>
      <c r="GH233" s="113"/>
      <c r="GI233" s="113"/>
      <c r="GJ233" s="113"/>
      <c r="GK233" s="113"/>
      <c r="GL233" s="113"/>
      <c r="GM233" s="113"/>
    </row>
    <row r="234" spans="1:195" ht="11.2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  <c r="GC234" s="113"/>
      <c r="GD234" s="113"/>
      <c r="GE234" s="113"/>
      <c r="GF234" s="113"/>
      <c r="GG234" s="113"/>
      <c r="GH234" s="113"/>
      <c r="GI234" s="113"/>
      <c r="GJ234" s="113"/>
      <c r="GK234" s="113"/>
      <c r="GL234" s="113"/>
      <c r="GM234" s="113"/>
    </row>
    <row r="235" spans="1:195" ht="11.2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  <c r="GC235" s="113"/>
      <c r="GD235" s="113"/>
      <c r="GE235" s="113"/>
      <c r="GF235" s="113"/>
      <c r="GG235" s="113"/>
      <c r="GH235" s="113"/>
      <c r="GI235" s="113"/>
      <c r="GJ235" s="113"/>
      <c r="GK235" s="113"/>
      <c r="GL235" s="113"/>
      <c r="GM235" s="113"/>
    </row>
    <row r="236" spans="1:195" ht="11.2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  <c r="GC236" s="113"/>
      <c r="GD236" s="113"/>
      <c r="GE236" s="113"/>
      <c r="GF236" s="113"/>
      <c r="GG236" s="113"/>
      <c r="GH236" s="113"/>
      <c r="GI236" s="113"/>
      <c r="GJ236" s="113"/>
      <c r="GK236" s="113"/>
      <c r="GL236" s="113"/>
      <c r="GM236" s="113"/>
    </row>
    <row r="237" spans="1:195" ht="11.2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  <c r="GC237" s="113"/>
      <c r="GD237" s="113"/>
      <c r="GE237" s="113"/>
      <c r="GF237" s="113"/>
      <c r="GG237" s="113"/>
      <c r="GH237" s="113"/>
      <c r="GI237" s="113"/>
      <c r="GJ237" s="113"/>
      <c r="GK237" s="113"/>
      <c r="GL237" s="113"/>
      <c r="GM237" s="113"/>
    </row>
    <row r="238" spans="1:195" ht="11.2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  <c r="GC238" s="113"/>
      <c r="GD238" s="113"/>
      <c r="GE238" s="113"/>
      <c r="GF238" s="113"/>
      <c r="GG238" s="113"/>
      <c r="GH238" s="113"/>
      <c r="GI238" s="113"/>
      <c r="GJ238" s="113"/>
      <c r="GK238" s="113"/>
      <c r="GL238" s="113"/>
      <c r="GM238" s="113"/>
    </row>
    <row r="239" spans="1:195" ht="11.2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  <c r="GC239" s="113"/>
      <c r="GD239" s="113"/>
      <c r="GE239" s="113"/>
      <c r="GF239" s="113"/>
      <c r="GG239" s="113"/>
      <c r="GH239" s="113"/>
      <c r="GI239" s="113"/>
      <c r="GJ239" s="113"/>
      <c r="GK239" s="113"/>
      <c r="GL239" s="113"/>
      <c r="GM239" s="113"/>
    </row>
    <row r="240" spans="1:195" ht="11.2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  <c r="GC240" s="113"/>
      <c r="GD240" s="113"/>
      <c r="GE240" s="113"/>
      <c r="GF240" s="113"/>
      <c r="GG240" s="113"/>
      <c r="GH240" s="113"/>
      <c r="GI240" s="113"/>
      <c r="GJ240" s="113"/>
      <c r="GK240" s="113"/>
      <c r="GL240" s="113"/>
      <c r="GM240" s="113"/>
    </row>
    <row r="241" spans="1:195" ht="11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  <c r="GC241" s="113"/>
      <c r="GD241" s="113"/>
      <c r="GE241" s="113"/>
      <c r="GF241" s="113"/>
      <c r="GG241" s="113"/>
      <c r="GH241" s="113"/>
      <c r="GI241" s="113"/>
      <c r="GJ241" s="113"/>
      <c r="GK241" s="113"/>
      <c r="GL241" s="113"/>
      <c r="GM241" s="113"/>
    </row>
    <row r="242" spans="1:195" ht="11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  <c r="GC242" s="113"/>
      <c r="GD242" s="113"/>
      <c r="GE242" s="113"/>
      <c r="GF242" s="113"/>
      <c r="GG242" s="113"/>
      <c r="GH242" s="113"/>
      <c r="GI242" s="113"/>
      <c r="GJ242" s="113"/>
      <c r="GK242" s="113"/>
      <c r="GL242" s="113"/>
      <c r="GM242" s="113"/>
    </row>
    <row r="243" spans="1:195" ht="11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  <c r="GC243" s="113"/>
      <c r="GD243" s="113"/>
      <c r="GE243" s="113"/>
      <c r="GF243" s="113"/>
      <c r="GG243" s="113"/>
      <c r="GH243" s="113"/>
      <c r="GI243" s="113"/>
      <c r="GJ243" s="113"/>
      <c r="GK243" s="113"/>
      <c r="GL243" s="113"/>
      <c r="GM243" s="113"/>
    </row>
    <row r="244" spans="1:195" ht="11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  <c r="GC244" s="113"/>
      <c r="GD244" s="113"/>
      <c r="GE244" s="113"/>
      <c r="GF244" s="113"/>
      <c r="GG244" s="113"/>
      <c r="GH244" s="113"/>
      <c r="GI244" s="113"/>
      <c r="GJ244" s="113"/>
      <c r="GK244" s="113"/>
      <c r="GL244" s="113"/>
      <c r="GM244" s="113"/>
    </row>
    <row r="245" spans="1:195" ht="11.2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  <c r="GC245" s="113"/>
      <c r="GD245" s="113"/>
      <c r="GE245" s="113"/>
      <c r="GF245" s="113"/>
      <c r="GG245" s="113"/>
      <c r="GH245" s="113"/>
      <c r="GI245" s="113"/>
      <c r="GJ245" s="113"/>
      <c r="GK245" s="113"/>
      <c r="GL245" s="113"/>
      <c r="GM245" s="113"/>
    </row>
    <row r="246" spans="1:195" ht="11.2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  <c r="GC246" s="113"/>
      <c r="GD246" s="113"/>
      <c r="GE246" s="113"/>
      <c r="GF246" s="113"/>
      <c r="GG246" s="113"/>
      <c r="GH246" s="113"/>
      <c r="GI246" s="113"/>
      <c r="GJ246" s="113"/>
      <c r="GK246" s="113"/>
      <c r="GL246" s="113"/>
      <c r="GM246" s="113"/>
    </row>
    <row r="247" spans="1:195" ht="11.2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  <c r="GC247" s="113"/>
      <c r="GD247" s="113"/>
      <c r="GE247" s="113"/>
      <c r="GF247" s="113"/>
      <c r="GG247" s="113"/>
      <c r="GH247" s="113"/>
      <c r="GI247" s="113"/>
      <c r="GJ247" s="113"/>
      <c r="GK247" s="113"/>
      <c r="GL247" s="113"/>
      <c r="GM247" s="113"/>
    </row>
    <row r="248" spans="1:195" ht="11.2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  <c r="GC248" s="113"/>
      <c r="GD248" s="113"/>
      <c r="GE248" s="113"/>
      <c r="GF248" s="113"/>
      <c r="GG248" s="113"/>
      <c r="GH248" s="113"/>
      <c r="GI248" s="113"/>
      <c r="GJ248" s="113"/>
      <c r="GK248" s="113"/>
      <c r="GL248" s="113"/>
      <c r="GM248" s="113"/>
    </row>
    <row r="249" spans="1:195" ht="11.2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  <c r="GC249" s="113"/>
      <c r="GD249" s="113"/>
      <c r="GE249" s="113"/>
      <c r="GF249" s="113"/>
      <c r="GG249" s="113"/>
      <c r="GH249" s="113"/>
      <c r="GI249" s="113"/>
      <c r="GJ249" s="113"/>
      <c r="GK249" s="113"/>
      <c r="GL249" s="113"/>
      <c r="GM249" s="113"/>
    </row>
    <row r="250" spans="1:195" ht="11.2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  <c r="GC250" s="113"/>
      <c r="GD250" s="113"/>
      <c r="GE250" s="113"/>
      <c r="GF250" s="113"/>
      <c r="GG250" s="113"/>
      <c r="GH250" s="113"/>
      <c r="GI250" s="113"/>
      <c r="GJ250" s="113"/>
      <c r="GK250" s="113"/>
      <c r="GL250" s="113"/>
      <c r="GM250" s="113"/>
    </row>
    <row r="251" spans="1:195" ht="11.2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  <c r="GC251" s="113"/>
      <c r="GD251" s="113"/>
      <c r="GE251" s="113"/>
      <c r="GF251" s="113"/>
      <c r="GG251" s="113"/>
      <c r="GH251" s="113"/>
      <c r="GI251" s="113"/>
      <c r="GJ251" s="113"/>
      <c r="GK251" s="113"/>
      <c r="GL251" s="113"/>
      <c r="GM251" s="113"/>
    </row>
    <row r="252" spans="1:195" ht="11.2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  <c r="GC252" s="113"/>
      <c r="GD252" s="113"/>
      <c r="GE252" s="113"/>
      <c r="GF252" s="113"/>
      <c r="GG252" s="113"/>
      <c r="GH252" s="113"/>
      <c r="GI252" s="113"/>
      <c r="GJ252" s="113"/>
      <c r="GK252" s="113"/>
      <c r="GL252" s="113"/>
      <c r="GM252" s="113"/>
    </row>
    <row r="253" spans="1:195" ht="11.2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  <c r="GC253" s="113"/>
      <c r="GD253" s="113"/>
      <c r="GE253" s="113"/>
      <c r="GF253" s="113"/>
      <c r="GG253" s="113"/>
      <c r="GH253" s="113"/>
      <c r="GI253" s="113"/>
      <c r="GJ253" s="113"/>
      <c r="GK253" s="113"/>
      <c r="GL253" s="113"/>
      <c r="GM253" s="113"/>
    </row>
    <row r="254" spans="1:195" ht="11.2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  <c r="GC254" s="113"/>
      <c r="GD254" s="113"/>
      <c r="GE254" s="113"/>
      <c r="GF254" s="113"/>
      <c r="GG254" s="113"/>
      <c r="GH254" s="113"/>
      <c r="GI254" s="113"/>
      <c r="GJ254" s="113"/>
      <c r="GK254" s="113"/>
      <c r="GL254" s="113"/>
      <c r="GM254" s="113"/>
    </row>
    <row r="255" spans="1:195" ht="11.2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  <c r="GC255" s="113"/>
      <c r="GD255" s="113"/>
      <c r="GE255" s="113"/>
      <c r="GF255" s="113"/>
      <c r="GG255" s="113"/>
      <c r="GH255" s="113"/>
      <c r="GI255" s="113"/>
      <c r="GJ255" s="113"/>
      <c r="GK255" s="113"/>
      <c r="GL255" s="113"/>
      <c r="GM255" s="113"/>
    </row>
    <row r="256" spans="1:195" ht="11.2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  <c r="GC256" s="113"/>
      <c r="GD256" s="113"/>
      <c r="GE256" s="113"/>
      <c r="GF256" s="113"/>
      <c r="GG256" s="113"/>
      <c r="GH256" s="113"/>
      <c r="GI256" s="113"/>
      <c r="GJ256" s="113"/>
      <c r="GK256" s="113"/>
      <c r="GL256" s="113"/>
      <c r="GM256" s="113"/>
    </row>
    <row r="257" spans="1:195" ht="11.2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  <c r="GC257" s="113"/>
      <c r="GD257" s="113"/>
      <c r="GE257" s="113"/>
      <c r="GF257" s="113"/>
      <c r="GG257" s="113"/>
      <c r="GH257" s="113"/>
      <c r="GI257" s="113"/>
      <c r="GJ257" s="113"/>
      <c r="GK257" s="113"/>
      <c r="GL257" s="113"/>
      <c r="GM257" s="113"/>
    </row>
    <row r="258" spans="1:195" ht="11.2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  <c r="GC258" s="113"/>
      <c r="GD258" s="113"/>
      <c r="GE258" s="113"/>
      <c r="GF258" s="113"/>
      <c r="GG258" s="113"/>
      <c r="GH258" s="113"/>
      <c r="GI258" s="113"/>
      <c r="GJ258" s="113"/>
      <c r="GK258" s="113"/>
      <c r="GL258" s="113"/>
      <c r="GM258" s="113"/>
    </row>
    <row r="259" spans="1:195" ht="11.2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  <c r="GC259" s="113"/>
      <c r="GD259" s="113"/>
      <c r="GE259" s="113"/>
      <c r="GF259" s="113"/>
      <c r="GG259" s="113"/>
      <c r="GH259" s="113"/>
      <c r="GI259" s="113"/>
      <c r="GJ259" s="113"/>
      <c r="GK259" s="113"/>
      <c r="GL259" s="113"/>
      <c r="GM259" s="113"/>
    </row>
    <row r="260" spans="1:195" ht="11.2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  <c r="GC260" s="113"/>
      <c r="GD260" s="113"/>
      <c r="GE260" s="113"/>
      <c r="GF260" s="113"/>
      <c r="GG260" s="113"/>
      <c r="GH260" s="113"/>
      <c r="GI260" s="113"/>
      <c r="GJ260" s="113"/>
      <c r="GK260" s="113"/>
      <c r="GL260" s="113"/>
      <c r="GM260" s="113"/>
    </row>
    <row r="261" spans="1:195" ht="11.2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  <c r="GC261" s="113"/>
      <c r="GD261" s="113"/>
      <c r="GE261" s="113"/>
      <c r="GF261" s="113"/>
      <c r="GG261" s="113"/>
      <c r="GH261" s="113"/>
      <c r="GI261" s="113"/>
      <c r="GJ261" s="113"/>
      <c r="GK261" s="113"/>
      <c r="GL261" s="113"/>
      <c r="GM261" s="113"/>
    </row>
    <row r="262" spans="1:195" ht="11.2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  <c r="GC262" s="113"/>
      <c r="GD262" s="113"/>
      <c r="GE262" s="113"/>
      <c r="GF262" s="113"/>
      <c r="GG262" s="113"/>
      <c r="GH262" s="113"/>
      <c r="GI262" s="113"/>
      <c r="GJ262" s="113"/>
      <c r="GK262" s="113"/>
      <c r="GL262" s="113"/>
      <c r="GM262" s="113"/>
    </row>
    <row r="263" spans="1:195" ht="11.2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  <c r="GC263" s="113"/>
      <c r="GD263" s="113"/>
      <c r="GE263" s="113"/>
      <c r="GF263" s="113"/>
      <c r="GG263" s="113"/>
      <c r="GH263" s="113"/>
      <c r="GI263" s="113"/>
      <c r="GJ263" s="113"/>
      <c r="GK263" s="113"/>
      <c r="GL263" s="113"/>
      <c r="GM263" s="113"/>
    </row>
    <row r="264" spans="1:195" ht="11.2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  <c r="GC264" s="113"/>
      <c r="GD264" s="113"/>
      <c r="GE264" s="113"/>
      <c r="GF264" s="113"/>
      <c r="GG264" s="113"/>
      <c r="GH264" s="113"/>
      <c r="GI264" s="113"/>
      <c r="GJ264" s="113"/>
      <c r="GK264" s="113"/>
      <c r="GL264" s="113"/>
      <c r="GM264" s="113"/>
    </row>
    <row r="265" spans="1:195" ht="11.2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  <c r="GC265" s="113"/>
      <c r="GD265" s="113"/>
      <c r="GE265" s="113"/>
      <c r="GF265" s="113"/>
      <c r="GG265" s="113"/>
      <c r="GH265" s="113"/>
      <c r="GI265" s="113"/>
      <c r="GJ265" s="113"/>
      <c r="GK265" s="113"/>
      <c r="GL265" s="113"/>
      <c r="GM265" s="113"/>
    </row>
    <row r="266" spans="1:195" ht="11.2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  <c r="GC266" s="113"/>
      <c r="GD266" s="113"/>
      <c r="GE266" s="113"/>
      <c r="GF266" s="113"/>
      <c r="GG266" s="113"/>
      <c r="GH266" s="113"/>
      <c r="GI266" s="113"/>
      <c r="GJ266" s="113"/>
      <c r="GK266" s="113"/>
      <c r="GL266" s="113"/>
      <c r="GM266" s="113"/>
    </row>
    <row r="267" spans="1:195" ht="11.2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  <c r="GC267" s="113"/>
      <c r="GD267" s="113"/>
      <c r="GE267" s="113"/>
      <c r="GF267" s="113"/>
      <c r="GG267" s="113"/>
      <c r="GH267" s="113"/>
      <c r="GI267" s="113"/>
      <c r="GJ267" s="113"/>
      <c r="GK267" s="113"/>
      <c r="GL267" s="113"/>
      <c r="GM267" s="113"/>
    </row>
    <row r="268" spans="1:195" ht="11.2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  <c r="GC268" s="113"/>
      <c r="GD268" s="113"/>
      <c r="GE268" s="113"/>
      <c r="GF268" s="113"/>
      <c r="GG268" s="113"/>
      <c r="GH268" s="113"/>
      <c r="GI268" s="113"/>
      <c r="GJ268" s="113"/>
      <c r="GK268" s="113"/>
      <c r="GL268" s="113"/>
      <c r="GM268" s="113"/>
    </row>
    <row r="269" spans="1:195" ht="11.2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  <c r="GC269" s="113"/>
      <c r="GD269" s="113"/>
      <c r="GE269" s="113"/>
      <c r="GF269" s="113"/>
      <c r="GG269" s="113"/>
      <c r="GH269" s="113"/>
      <c r="GI269" s="113"/>
      <c r="GJ269" s="113"/>
      <c r="GK269" s="113"/>
      <c r="GL269" s="113"/>
      <c r="GM269" s="113"/>
    </row>
    <row r="270" spans="1:195" ht="11.2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  <c r="GC270" s="113"/>
      <c r="GD270" s="113"/>
      <c r="GE270" s="113"/>
      <c r="GF270" s="113"/>
      <c r="GG270" s="113"/>
      <c r="GH270" s="113"/>
      <c r="GI270" s="113"/>
      <c r="GJ270" s="113"/>
      <c r="GK270" s="113"/>
      <c r="GL270" s="113"/>
      <c r="GM270" s="113"/>
    </row>
    <row r="271" spans="1:195" ht="11.2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  <c r="GC271" s="113"/>
      <c r="GD271" s="113"/>
      <c r="GE271" s="113"/>
      <c r="GF271" s="113"/>
      <c r="GG271" s="113"/>
      <c r="GH271" s="113"/>
      <c r="GI271" s="113"/>
      <c r="GJ271" s="113"/>
      <c r="GK271" s="113"/>
      <c r="GL271" s="113"/>
      <c r="GM271" s="113"/>
    </row>
    <row r="272" spans="1:195" ht="11.2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  <c r="GC272" s="113"/>
      <c r="GD272" s="113"/>
      <c r="GE272" s="113"/>
      <c r="GF272" s="113"/>
      <c r="GG272" s="113"/>
      <c r="GH272" s="113"/>
      <c r="GI272" s="113"/>
      <c r="GJ272" s="113"/>
      <c r="GK272" s="113"/>
      <c r="GL272" s="113"/>
      <c r="GM272" s="113"/>
    </row>
    <row r="273" spans="1:195" ht="11.2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  <c r="GC273" s="113"/>
      <c r="GD273" s="113"/>
      <c r="GE273" s="113"/>
      <c r="GF273" s="113"/>
      <c r="GG273" s="113"/>
      <c r="GH273" s="113"/>
      <c r="GI273" s="113"/>
      <c r="GJ273" s="113"/>
      <c r="GK273" s="113"/>
      <c r="GL273" s="113"/>
      <c r="GM273" s="113"/>
    </row>
    <row r="274" spans="1:195" ht="11.2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  <c r="GC274" s="113"/>
      <c r="GD274" s="113"/>
      <c r="GE274" s="113"/>
      <c r="GF274" s="113"/>
      <c r="GG274" s="113"/>
      <c r="GH274" s="113"/>
      <c r="GI274" s="113"/>
      <c r="GJ274" s="113"/>
      <c r="GK274" s="113"/>
      <c r="GL274" s="113"/>
      <c r="GM274" s="113"/>
    </row>
    <row r="275" spans="1:195" ht="11.2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  <c r="GC275" s="113"/>
      <c r="GD275" s="113"/>
      <c r="GE275" s="113"/>
      <c r="GF275" s="113"/>
      <c r="GG275" s="113"/>
      <c r="GH275" s="113"/>
      <c r="GI275" s="113"/>
      <c r="GJ275" s="113"/>
      <c r="GK275" s="113"/>
      <c r="GL275" s="113"/>
      <c r="GM275" s="113"/>
    </row>
    <row r="276" spans="1:195" ht="11.2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  <c r="GC276" s="113"/>
      <c r="GD276" s="113"/>
      <c r="GE276" s="113"/>
      <c r="GF276" s="113"/>
      <c r="GG276" s="113"/>
      <c r="GH276" s="113"/>
      <c r="GI276" s="113"/>
      <c r="GJ276" s="113"/>
      <c r="GK276" s="113"/>
      <c r="GL276" s="113"/>
      <c r="GM276" s="113"/>
    </row>
    <row r="277" spans="1:195" ht="11.2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  <c r="GC277" s="113"/>
      <c r="GD277" s="113"/>
      <c r="GE277" s="113"/>
      <c r="GF277" s="113"/>
      <c r="GG277" s="113"/>
      <c r="GH277" s="113"/>
      <c r="GI277" s="113"/>
      <c r="GJ277" s="113"/>
      <c r="GK277" s="113"/>
      <c r="GL277" s="113"/>
      <c r="GM277" s="113"/>
    </row>
    <row r="278" spans="1:195" ht="11.2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  <c r="GC278" s="113"/>
      <c r="GD278" s="113"/>
      <c r="GE278" s="113"/>
      <c r="GF278" s="113"/>
      <c r="GG278" s="113"/>
      <c r="GH278" s="113"/>
      <c r="GI278" s="113"/>
      <c r="GJ278" s="113"/>
      <c r="GK278" s="113"/>
      <c r="GL278" s="113"/>
      <c r="GM278" s="113"/>
    </row>
    <row r="279" spans="1:195" ht="11.2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  <c r="GC279" s="113"/>
      <c r="GD279" s="113"/>
      <c r="GE279" s="113"/>
      <c r="GF279" s="113"/>
      <c r="GG279" s="113"/>
      <c r="GH279" s="113"/>
      <c r="GI279" s="113"/>
      <c r="GJ279" s="113"/>
      <c r="GK279" s="113"/>
      <c r="GL279" s="113"/>
      <c r="GM279" s="113"/>
    </row>
    <row r="280" spans="1:195" ht="11.2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  <c r="GC280" s="113"/>
      <c r="GD280" s="113"/>
      <c r="GE280" s="113"/>
      <c r="GF280" s="113"/>
      <c r="GG280" s="113"/>
      <c r="GH280" s="113"/>
      <c r="GI280" s="113"/>
      <c r="GJ280" s="113"/>
      <c r="GK280" s="113"/>
      <c r="GL280" s="113"/>
      <c r="GM280" s="113"/>
    </row>
    <row r="281" spans="1:195" ht="11.2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  <c r="GC281" s="113"/>
      <c r="GD281" s="113"/>
      <c r="GE281" s="113"/>
      <c r="GF281" s="113"/>
      <c r="GG281" s="113"/>
      <c r="GH281" s="113"/>
      <c r="GI281" s="113"/>
      <c r="GJ281" s="113"/>
      <c r="GK281" s="113"/>
      <c r="GL281" s="113"/>
      <c r="GM281" s="113"/>
    </row>
    <row r="282" spans="1:195" ht="11.2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  <c r="GC282" s="113"/>
      <c r="GD282" s="113"/>
      <c r="GE282" s="113"/>
      <c r="GF282" s="113"/>
      <c r="GG282" s="113"/>
      <c r="GH282" s="113"/>
      <c r="GI282" s="113"/>
      <c r="GJ282" s="113"/>
      <c r="GK282" s="113"/>
      <c r="GL282" s="113"/>
      <c r="GM282" s="113"/>
    </row>
    <row r="283" spans="1:195" ht="11.2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  <c r="GC283" s="113"/>
      <c r="GD283" s="113"/>
      <c r="GE283" s="113"/>
      <c r="GF283" s="113"/>
      <c r="GG283" s="113"/>
      <c r="GH283" s="113"/>
      <c r="GI283" s="113"/>
      <c r="GJ283" s="113"/>
      <c r="GK283" s="113"/>
      <c r="GL283" s="113"/>
      <c r="GM283" s="113"/>
    </row>
    <row r="284" spans="1:195" ht="11.2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  <c r="GC284" s="113"/>
      <c r="GD284" s="113"/>
      <c r="GE284" s="113"/>
      <c r="GF284" s="113"/>
      <c r="GG284" s="113"/>
      <c r="GH284" s="113"/>
      <c r="GI284" s="113"/>
      <c r="GJ284" s="113"/>
      <c r="GK284" s="113"/>
      <c r="GL284" s="113"/>
      <c r="GM284" s="113"/>
    </row>
    <row r="285" spans="1:195" ht="11.2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  <c r="GC285" s="113"/>
      <c r="GD285" s="113"/>
      <c r="GE285" s="113"/>
      <c r="GF285" s="113"/>
      <c r="GG285" s="113"/>
      <c r="GH285" s="113"/>
      <c r="GI285" s="113"/>
      <c r="GJ285" s="113"/>
      <c r="GK285" s="113"/>
      <c r="GL285" s="113"/>
      <c r="GM285" s="113"/>
    </row>
    <row r="286" spans="1:195" ht="11.2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  <c r="GC286" s="113"/>
      <c r="GD286" s="113"/>
      <c r="GE286" s="113"/>
      <c r="GF286" s="113"/>
      <c r="GG286" s="113"/>
      <c r="GH286" s="113"/>
      <c r="GI286" s="113"/>
      <c r="GJ286" s="113"/>
      <c r="GK286" s="113"/>
      <c r="GL286" s="113"/>
      <c r="GM286" s="113"/>
    </row>
    <row r="287" spans="1:195" ht="11.2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  <c r="GC287" s="113"/>
      <c r="GD287" s="113"/>
      <c r="GE287" s="113"/>
      <c r="GF287" s="113"/>
      <c r="GG287" s="113"/>
      <c r="GH287" s="113"/>
      <c r="GI287" s="113"/>
      <c r="GJ287" s="113"/>
      <c r="GK287" s="113"/>
      <c r="GL287" s="113"/>
      <c r="GM287" s="113"/>
    </row>
    <row r="288" spans="1:195" ht="11.2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  <c r="GC288" s="113"/>
      <c r="GD288" s="113"/>
      <c r="GE288" s="113"/>
      <c r="GF288" s="113"/>
      <c r="GG288" s="113"/>
      <c r="GH288" s="113"/>
      <c r="GI288" s="113"/>
      <c r="GJ288" s="113"/>
      <c r="GK288" s="113"/>
      <c r="GL288" s="113"/>
      <c r="GM288" s="113"/>
    </row>
    <row r="289" spans="1:195" ht="11.2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  <c r="GC289" s="113"/>
      <c r="GD289" s="113"/>
      <c r="GE289" s="113"/>
      <c r="GF289" s="113"/>
      <c r="GG289" s="113"/>
      <c r="GH289" s="113"/>
      <c r="GI289" s="113"/>
      <c r="GJ289" s="113"/>
      <c r="GK289" s="113"/>
      <c r="GL289" s="113"/>
      <c r="GM289" s="113"/>
    </row>
    <row r="290" spans="1:195" ht="11.2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  <c r="GC290" s="113"/>
      <c r="GD290" s="113"/>
      <c r="GE290" s="113"/>
      <c r="GF290" s="113"/>
      <c r="GG290" s="113"/>
      <c r="GH290" s="113"/>
      <c r="GI290" s="113"/>
      <c r="GJ290" s="113"/>
      <c r="GK290" s="113"/>
      <c r="GL290" s="113"/>
      <c r="GM290" s="113"/>
    </row>
    <row r="291" spans="1:195" ht="11.2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  <c r="GC291" s="113"/>
      <c r="GD291" s="113"/>
      <c r="GE291" s="113"/>
      <c r="GF291" s="113"/>
      <c r="GG291" s="113"/>
      <c r="GH291" s="113"/>
      <c r="GI291" s="113"/>
      <c r="GJ291" s="113"/>
      <c r="GK291" s="113"/>
      <c r="GL291" s="113"/>
      <c r="GM291" s="113"/>
    </row>
    <row r="292" spans="1:195" ht="11.2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  <c r="GC292" s="113"/>
      <c r="GD292" s="113"/>
      <c r="GE292" s="113"/>
      <c r="GF292" s="113"/>
      <c r="GG292" s="113"/>
      <c r="GH292" s="113"/>
      <c r="GI292" s="113"/>
      <c r="GJ292" s="113"/>
      <c r="GK292" s="113"/>
      <c r="GL292" s="113"/>
      <c r="GM292" s="113"/>
    </row>
    <row r="293" spans="1:195" ht="11.2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  <c r="GC293" s="113"/>
      <c r="GD293" s="113"/>
      <c r="GE293" s="113"/>
      <c r="GF293" s="113"/>
      <c r="GG293" s="113"/>
      <c r="GH293" s="113"/>
      <c r="GI293" s="113"/>
      <c r="GJ293" s="113"/>
      <c r="GK293" s="113"/>
      <c r="GL293" s="113"/>
      <c r="GM293" s="113"/>
    </row>
    <row r="294" spans="1:195" ht="11.2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  <c r="GC294" s="113"/>
      <c r="GD294" s="113"/>
      <c r="GE294" s="113"/>
      <c r="GF294" s="113"/>
      <c r="GG294" s="113"/>
      <c r="GH294" s="113"/>
      <c r="GI294" s="113"/>
      <c r="GJ294" s="113"/>
      <c r="GK294" s="113"/>
      <c r="GL294" s="113"/>
      <c r="GM294" s="113"/>
    </row>
    <row r="295" spans="1:195" ht="11.2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  <c r="GC295" s="113"/>
      <c r="GD295" s="113"/>
      <c r="GE295" s="113"/>
      <c r="GF295" s="113"/>
      <c r="GG295" s="113"/>
      <c r="GH295" s="113"/>
      <c r="GI295" s="113"/>
      <c r="GJ295" s="113"/>
      <c r="GK295" s="113"/>
      <c r="GL295" s="113"/>
      <c r="GM295" s="113"/>
    </row>
    <row r="296" spans="1:195" ht="11.2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  <c r="GC296" s="113"/>
      <c r="GD296" s="113"/>
      <c r="GE296" s="113"/>
      <c r="GF296" s="113"/>
      <c r="GG296" s="113"/>
      <c r="GH296" s="113"/>
      <c r="GI296" s="113"/>
      <c r="GJ296" s="113"/>
      <c r="GK296" s="113"/>
      <c r="GL296" s="113"/>
      <c r="GM296" s="113"/>
    </row>
    <row r="297" spans="1:195" ht="11.2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  <c r="GC297" s="113"/>
      <c r="GD297" s="113"/>
      <c r="GE297" s="113"/>
      <c r="GF297" s="113"/>
      <c r="GG297" s="113"/>
      <c r="GH297" s="113"/>
      <c r="GI297" s="113"/>
      <c r="GJ297" s="113"/>
      <c r="GK297" s="113"/>
      <c r="GL297" s="113"/>
      <c r="GM297" s="113"/>
    </row>
    <row r="298" spans="1:195" ht="11.2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  <c r="GC298" s="113"/>
      <c r="GD298" s="113"/>
      <c r="GE298" s="113"/>
      <c r="GF298" s="113"/>
      <c r="GG298" s="113"/>
      <c r="GH298" s="113"/>
      <c r="GI298" s="113"/>
      <c r="GJ298" s="113"/>
      <c r="GK298" s="113"/>
      <c r="GL298" s="113"/>
      <c r="GM298" s="113"/>
    </row>
    <row r="299" spans="1:195" ht="11.2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  <c r="GC299" s="113"/>
      <c r="GD299" s="113"/>
      <c r="GE299" s="113"/>
      <c r="GF299" s="113"/>
      <c r="GG299" s="113"/>
      <c r="GH299" s="113"/>
      <c r="GI299" s="113"/>
      <c r="GJ299" s="113"/>
      <c r="GK299" s="113"/>
      <c r="GL299" s="113"/>
      <c r="GM299" s="113"/>
    </row>
    <row r="300" spans="1:195" ht="11.2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  <c r="GC300" s="113"/>
      <c r="GD300" s="113"/>
      <c r="GE300" s="113"/>
      <c r="GF300" s="113"/>
      <c r="GG300" s="113"/>
      <c r="GH300" s="113"/>
      <c r="GI300" s="113"/>
      <c r="GJ300" s="113"/>
      <c r="GK300" s="113"/>
      <c r="GL300" s="113"/>
      <c r="GM300" s="113"/>
    </row>
    <row r="301" spans="1:195" ht="11.2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  <c r="GC301" s="113"/>
      <c r="GD301" s="113"/>
      <c r="GE301" s="113"/>
      <c r="GF301" s="113"/>
      <c r="GG301" s="113"/>
      <c r="GH301" s="113"/>
      <c r="GI301" s="113"/>
      <c r="GJ301" s="113"/>
      <c r="GK301" s="113"/>
      <c r="GL301" s="113"/>
      <c r="GM301" s="113"/>
    </row>
    <row r="302" spans="1:195" ht="11.2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  <c r="GC302" s="113"/>
      <c r="GD302" s="113"/>
      <c r="GE302" s="113"/>
      <c r="GF302" s="113"/>
      <c r="GG302" s="113"/>
      <c r="GH302" s="113"/>
      <c r="GI302" s="113"/>
      <c r="GJ302" s="113"/>
      <c r="GK302" s="113"/>
      <c r="GL302" s="113"/>
      <c r="GM302" s="113"/>
    </row>
    <row r="303" spans="1:195" ht="11.2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  <c r="GC303" s="113"/>
      <c r="GD303" s="113"/>
      <c r="GE303" s="113"/>
      <c r="GF303" s="113"/>
      <c r="GG303" s="113"/>
      <c r="GH303" s="113"/>
      <c r="GI303" s="113"/>
      <c r="GJ303" s="113"/>
      <c r="GK303" s="113"/>
      <c r="GL303" s="113"/>
      <c r="GM303" s="113"/>
    </row>
    <row r="304" spans="1:195" ht="11.2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  <c r="GC304" s="113"/>
      <c r="GD304" s="113"/>
      <c r="GE304" s="113"/>
      <c r="GF304" s="113"/>
      <c r="GG304" s="113"/>
      <c r="GH304" s="113"/>
      <c r="GI304" s="113"/>
      <c r="GJ304" s="113"/>
      <c r="GK304" s="113"/>
      <c r="GL304" s="113"/>
      <c r="GM304" s="113"/>
    </row>
    <row r="305" spans="1:195" ht="11.2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  <c r="GC305" s="113"/>
      <c r="GD305" s="113"/>
      <c r="GE305" s="113"/>
      <c r="GF305" s="113"/>
      <c r="GG305" s="113"/>
      <c r="GH305" s="113"/>
      <c r="GI305" s="113"/>
      <c r="GJ305" s="113"/>
      <c r="GK305" s="113"/>
      <c r="GL305" s="113"/>
      <c r="GM305" s="113"/>
    </row>
    <row r="306" spans="1:195" ht="11.2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  <c r="GC306" s="113"/>
      <c r="GD306" s="113"/>
      <c r="GE306" s="113"/>
      <c r="GF306" s="113"/>
      <c r="GG306" s="113"/>
      <c r="GH306" s="113"/>
      <c r="GI306" s="113"/>
      <c r="GJ306" s="113"/>
      <c r="GK306" s="113"/>
      <c r="GL306" s="113"/>
      <c r="GM306" s="113"/>
    </row>
    <row r="307" spans="1:195" ht="11.2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  <c r="GC307" s="113"/>
      <c r="GD307" s="113"/>
      <c r="GE307" s="113"/>
      <c r="GF307" s="113"/>
      <c r="GG307" s="113"/>
      <c r="GH307" s="113"/>
      <c r="GI307" s="113"/>
      <c r="GJ307" s="113"/>
      <c r="GK307" s="113"/>
      <c r="GL307" s="113"/>
      <c r="GM307" s="113"/>
    </row>
    <row r="308" spans="1:195" ht="11.2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  <c r="GC308" s="113"/>
      <c r="GD308" s="113"/>
      <c r="GE308" s="113"/>
      <c r="GF308" s="113"/>
      <c r="GG308" s="113"/>
      <c r="GH308" s="113"/>
      <c r="GI308" s="113"/>
      <c r="GJ308" s="113"/>
      <c r="GK308" s="113"/>
      <c r="GL308" s="113"/>
      <c r="GM308" s="113"/>
    </row>
    <row r="309" spans="1:195" ht="11.2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  <c r="GC309" s="113"/>
      <c r="GD309" s="113"/>
      <c r="GE309" s="113"/>
      <c r="GF309" s="113"/>
      <c r="GG309" s="113"/>
      <c r="GH309" s="113"/>
      <c r="GI309" s="113"/>
      <c r="GJ309" s="113"/>
      <c r="GK309" s="113"/>
      <c r="GL309" s="113"/>
      <c r="GM309" s="113"/>
    </row>
    <row r="310" spans="1:195" ht="11.2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  <c r="GC310" s="113"/>
      <c r="GD310" s="113"/>
      <c r="GE310" s="113"/>
      <c r="GF310" s="113"/>
      <c r="GG310" s="113"/>
      <c r="GH310" s="113"/>
      <c r="GI310" s="113"/>
      <c r="GJ310" s="113"/>
      <c r="GK310" s="113"/>
      <c r="GL310" s="113"/>
      <c r="GM310" s="113"/>
    </row>
    <row r="311" spans="1:195" ht="11.2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  <c r="GC311" s="113"/>
      <c r="GD311" s="113"/>
      <c r="GE311" s="113"/>
      <c r="GF311" s="113"/>
      <c r="GG311" s="113"/>
      <c r="GH311" s="113"/>
      <c r="GI311" s="113"/>
      <c r="GJ311" s="113"/>
      <c r="GK311" s="113"/>
      <c r="GL311" s="113"/>
      <c r="GM311" s="113"/>
    </row>
    <row r="312" spans="1:195" ht="11.2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  <c r="GC312" s="113"/>
      <c r="GD312" s="113"/>
      <c r="GE312" s="113"/>
      <c r="GF312" s="113"/>
      <c r="GG312" s="113"/>
      <c r="GH312" s="113"/>
      <c r="GI312" s="113"/>
      <c r="GJ312" s="113"/>
      <c r="GK312" s="113"/>
      <c r="GL312" s="113"/>
      <c r="GM312" s="113"/>
    </row>
    <row r="313" spans="1:195" ht="11.2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  <c r="GC313" s="113"/>
      <c r="GD313" s="113"/>
      <c r="GE313" s="113"/>
      <c r="GF313" s="113"/>
      <c r="GG313" s="113"/>
      <c r="GH313" s="113"/>
      <c r="GI313" s="113"/>
      <c r="GJ313" s="113"/>
      <c r="GK313" s="113"/>
      <c r="GL313" s="113"/>
      <c r="GM313" s="113"/>
    </row>
    <row r="314" spans="1:195" ht="11.2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  <c r="GC314" s="113"/>
      <c r="GD314" s="113"/>
      <c r="GE314" s="113"/>
      <c r="GF314" s="113"/>
      <c r="GG314" s="113"/>
      <c r="GH314" s="113"/>
      <c r="GI314" s="113"/>
      <c r="GJ314" s="113"/>
      <c r="GK314" s="113"/>
      <c r="GL314" s="113"/>
      <c r="GM314" s="113"/>
    </row>
    <row r="315" spans="1:195" ht="11.2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  <c r="GC315" s="113"/>
      <c r="GD315" s="113"/>
      <c r="GE315" s="113"/>
      <c r="GF315" s="113"/>
      <c r="GG315" s="113"/>
      <c r="GH315" s="113"/>
      <c r="GI315" s="113"/>
      <c r="GJ315" s="113"/>
      <c r="GK315" s="113"/>
      <c r="GL315" s="113"/>
      <c r="GM315" s="113"/>
    </row>
    <row r="316" spans="1:195" ht="11.2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  <c r="GC316" s="113"/>
      <c r="GD316" s="113"/>
      <c r="GE316" s="113"/>
      <c r="GF316" s="113"/>
      <c r="GG316" s="113"/>
      <c r="GH316" s="113"/>
      <c r="GI316" s="113"/>
      <c r="GJ316" s="113"/>
      <c r="GK316" s="113"/>
      <c r="GL316" s="113"/>
      <c r="GM316" s="113"/>
    </row>
    <row r="317" spans="1:195" ht="11.2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  <c r="GC317" s="113"/>
      <c r="GD317" s="113"/>
      <c r="GE317" s="113"/>
      <c r="GF317" s="113"/>
      <c r="GG317" s="113"/>
      <c r="GH317" s="113"/>
      <c r="GI317" s="113"/>
      <c r="GJ317" s="113"/>
      <c r="GK317" s="113"/>
      <c r="GL317" s="113"/>
      <c r="GM317" s="113"/>
    </row>
    <row r="318" spans="1:195" ht="11.2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  <c r="GC318" s="113"/>
      <c r="GD318" s="113"/>
      <c r="GE318" s="113"/>
      <c r="GF318" s="113"/>
      <c r="GG318" s="113"/>
      <c r="GH318" s="113"/>
      <c r="GI318" s="113"/>
      <c r="GJ318" s="113"/>
      <c r="GK318" s="113"/>
      <c r="GL318" s="113"/>
      <c r="GM318" s="113"/>
    </row>
    <row r="319" spans="1:195" ht="11.2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  <c r="GC319" s="113"/>
      <c r="GD319" s="113"/>
      <c r="GE319" s="113"/>
      <c r="GF319" s="113"/>
      <c r="GG319" s="113"/>
      <c r="GH319" s="113"/>
      <c r="GI319" s="113"/>
      <c r="GJ319" s="113"/>
      <c r="GK319" s="113"/>
      <c r="GL319" s="113"/>
      <c r="GM319" s="113"/>
    </row>
    <row r="320" spans="1:195" ht="11.2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  <c r="GC320" s="113"/>
      <c r="GD320" s="113"/>
      <c r="GE320" s="113"/>
      <c r="GF320" s="113"/>
      <c r="GG320" s="113"/>
      <c r="GH320" s="113"/>
      <c r="GI320" s="113"/>
      <c r="GJ320" s="113"/>
      <c r="GK320" s="113"/>
      <c r="GL320" s="113"/>
      <c r="GM320" s="113"/>
    </row>
    <row r="321" spans="1:195" ht="11.2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  <c r="GC321" s="113"/>
      <c r="GD321" s="113"/>
      <c r="GE321" s="113"/>
      <c r="GF321" s="113"/>
      <c r="GG321" s="113"/>
      <c r="GH321" s="113"/>
      <c r="GI321" s="113"/>
      <c r="GJ321" s="113"/>
      <c r="GK321" s="113"/>
      <c r="GL321" s="113"/>
      <c r="GM321" s="113"/>
    </row>
    <row r="322" spans="1:195" ht="11.2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  <c r="GC322" s="113"/>
      <c r="GD322" s="113"/>
      <c r="GE322" s="113"/>
      <c r="GF322" s="113"/>
      <c r="GG322" s="113"/>
      <c r="GH322" s="113"/>
      <c r="GI322" s="113"/>
      <c r="GJ322" s="113"/>
      <c r="GK322" s="113"/>
      <c r="GL322" s="113"/>
      <c r="GM322" s="113"/>
    </row>
    <row r="323" spans="1:195" ht="11.2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  <c r="GC323" s="113"/>
      <c r="GD323" s="113"/>
      <c r="GE323" s="113"/>
      <c r="GF323" s="113"/>
      <c r="GG323" s="113"/>
      <c r="GH323" s="113"/>
      <c r="GI323" s="113"/>
      <c r="GJ323" s="113"/>
      <c r="GK323" s="113"/>
      <c r="GL323" s="113"/>
      <c r="GM323" s="113"/>
    </row>
    <row r="324" spans="1:195" ht="11.2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  <c r="GC324" s="113"/>
      <c r="GD324" s="113"/>
      <c r="GE324" s="113"/>
      <c r="GF324" s="113"/>
      <c r="GG324" s="113"/>
      <c r="GH324" s="113"/>
      <c r="GI324" s="113"/>
      <c r="GJ324" s="113"/>
      <c r="GK324" s="113"/>
      <c r="GL324" s="113"/>
      <c r="GM324" s="113"/>
    </row>
    <row r="325" spans="1:195" ht="11.2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  <c r="GC325" s="113"/>
      <c r="GD325" s="113"/>
      <c r="GE325" s="113"/>
      <c r="GF325" s="113"/>
      <c r="GG325" s="113"/>
      <c r="GH325" s="113"/>
      <c r="GI325" s="113"/>
      <c r="GJ325" s="113"/>
      <c r="GK325" s="113"/>
      <c r="GL325" s="113"/>
      <c r="GM325" s="113"/>
    </row>
    <row r="326" spans="1:195" ht="11.2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  <c r="GC326" s="113"/>
      <c r="GD326" s="113"/>
      <c r="GE326" s="113"/>
      <c r="GF326" s="113"/>
      <c r="GG326" s="113"/>
      <c r="GH326" s="113"/>
      <c r="GI326" s="113"/>
      <c r="GJ326" s="113"/>
      <c r="GK326" s="113"/>
      <c r="GL326" s="113"/>
      <c r="GM326" s="113"/>
    </row>
    <row r="327" spans="1:195" ht="11.2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  <c r="GC327" s="113"/>
      <c r="GD327" s="113"/>
      <c r="GE327" s="113"/>
      <c r="GF327" s="113"/>
      <c r="GG327" s="113"/>
      <c r="GH327" s="113"/>
      <c r="GI327" s="113"/>
      <c r="GJ327" s="113"/>
      <c r="GK327" s="113"/>
      <c r="GL327" s="113"/>
      <c r="GM327" s="113"/>
    </row>
    <row r="328" spans="1:195" ht="11.2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  <c r="GC328" s="113"/>
      <c r="GD328" s="113"/>
      <c r="GE328" s="113"/>
      <c r="GF328" s="113"/>
      <c r="GG328" s="113"/>
      <c r="GH328" s="113"/>
      <c r="GI328" s="113"/>
      <c r="GJ328" s="113"/>
      <c r="GK328" s="113"/>
      <c r="GL328" s="113"/>
      <c r="GM328" s="113"/>
    </row>
    <row r="329" spans="1:195" ht="11.2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  <c r="GC329" s="113"/>
      <c r="GD329" s="113"/>
      <c r="GE329" s="113"/>
      <c r="GF329" s="113"/>
      <c r="GG329" s="113"/>
      <c r="GH329" s="113"/>
      <c r="GI329" s="113"/>
      <c r="GJ329" s="113"/>
      <c r="GK329" s="113"/>
      <c r="GL329" s="113"/>
      <c r="GM329" s="113"/>
    </row>
    <row r="330" spans="1:195" ht="11.2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  <c r="GC330" s="113"/>
      <c r="GD330" s="113"/>
      <c r="GE330" s="113"/>
      <c r="GF330" s="113"/>
      <c r="GG330" s="113"/>
      <c r="GH330" s="113"/>
      <c r="GI330" s="113"/>
      <c r="GJ330" s="113"/>
      <c r="GK330" s="113"/>
      <c r="GL330" s="113"/>
      <c r="GM330" s="113"/>
    </row>
    <row r="331" spans="1:195" ht="11.2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  <c r="GC331" s="113"/>
      <c r="GD331" s="113"/>
      <c r="GE331" s="113"/>
      <c r="GF331" s="113"/>
      <c r="GG331" s="113"/>
      <c r="GH331" s="113"/>
      <c r="GI331" s="113"/>
      <c r="GJ331" s="113"/>
      <c r="GK331" s="113"/>
      <c r="GL331" s="113"/>
      <c r="GM331" s="113"/>
    </row>
    <row r="332" spans="1:195" ht="11.2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  <c r="GC332" s="113"/>
      <c r="GD332" s="113"/>
      <c r="GE332" s="113"/>
      <c r="GF332" s="113"/>
      <c r="GG332" s="113"/>
      <c r="GH332" s="113"/>
      <c r="GI332" s="113"/>
      <c r="GJ332" s="113"/>
      <c r="GK332" s="113"/>
      <c r="GL332" s="113"/>
      <c r="GM332" s="113"/>
    </row>
    <row r="333" spans="1:195" ht="11.2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  <c r="GC333" s="113"/>
      <c r="GD333" s="113"/>
      <c r="GE333" s="113"/>
      <c r="GF333" s="113"/>
      <c r="GG333" s="113"/>
      <c r="GH333" s="113"/>
      <c r="GI333" s="113"/>
      <c r="GJ333" s="113"/>
      <c r="GK333" s="113"/>
      <c r="GL333" s="113"/>
      <c r="GM333" s="113"/>
    </row>
    <row r="334" spans="1:195" ht="11.2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  <c r="GC334" s="113"/>
      <c r="GD334" s="113"/>
      <c r="GE334" s="113"/>
      <c r="GF334" s="113"/>
      <c r="GG334" s="113"/>
      <c r="GH334" s="113"/>
      <c r="GI334" s="113"/>
      <c r="GJ334" s="113"/>
      <c r="GK334" s="113"/>
      <c r="GL334" s="113"/>
      <c r="GM334" s="113"/>
    </row>
    <row r="335" spans="1:195" ht="11.2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  <c r="GC335" s="113"/>
      <c r="GD335" s="113"/>
      <c r="GE335" s="113"/>
      <c r="GF335" s="113"/>
      <c r="GG335" s="113"/>
      <c r="GH335" s="113"/>
      <c r="GI335" s="113"/>
      <c r="GJ335" s="113"/>
      <c r="GK335" s="113"/>
      <c r="GL335" s="113"/>
      <c r="GM335" s="113"/>
    </row>
    <row r="336" spans="1:195" ht="11.2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  <c r="GC336" s="113"/>
      <c r="GD336" s="113"/>
      <c r="GE336" s="113"/>
      <c r="GF336" s="113"/>
      <c r="GG336" s="113"/>
      <c r="GH336" s="113"/>
      <c r="GI336" s="113"/>
      <c r="GJ336" s="113"/>
      <c r="GK336" s="113"/>
      <c r="GL336" s="113"/>
      <c r="GM336" s="113"/>
    </row>
    <row r="337" spans="1:195" ht="11.2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  <c r="GC337" s="113"/>
      <c r="GD337" s="113"/>
      <c r="GE337" s="113"/>
      <c r="GF337" s="113"/>
      <c r="GG337" s="113"/>
      <c r="GH337" s="113"/>
      <c r="GI337" s="113"/>
      <c r="GJ337" s="113"/>
      <c r="GK337" s="113"/>
      <c r="GL337" s="113"/>
      <c r="GM337" s="113"/>
    </row>
    <row r="338" spans="1:195" ht="11.2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  <c r="GC338" s="113"/>
      <c r="GD338" s="113"/>
      <c r="GE338" s="113"/>
      <c r="GF338" s="113"/>
      <c r="GG338" s="113"/>
      <c r="GH338" s="113"/>
      <c r="GI338" s="113"/>
      <c r="GJ338" s="113"/>
      <c r="GK338" s="113"/>
      <c r="GL338" s="113"/>
      <c r="GM338" s="113"/>
    </row>
    <row r="339" spans="1:195" ht="11.2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  <c r="GC339" s="113"/>
      <c r="GD339" s="113"/>
      <c r="GE339" s="113"/>
      <c r="GF339" s="113"/>
      <c r="GG339" s="113"/>
      <c r="GH339" s="113"/>
      <c r="GI339" s="113"/>
      <c r="GJ339" s="113"/>
      <c r="GK339" s="113"/>
      <c r="GL339" s="113"/>
      <c r="GM339" s="113"/>
    </row>
    <row r="340" spans="1:195" ht="11.2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  <c r="GC340" s="113"/>
      <c r="GD340" s="113"/>
      <c r="GE340" s="113"/>
      <c r="GF340" s="113"/>
      <c r="GG340" s="113"/>
      <c r="GH340" s="113"/>
      <c r="GI340" s="113"/>
      <c r="GJ340" s="113"/>
      <c r="GK340" s="113"/>
      <c r="GL340" s="113"/>
      <c r="GM340" s="113"/>
    </row>
    <row r="341" spans="1:195" ht="11.2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  <c r="GC341" s="113"/>
      <c r="GD341" s="113"/>
      <c r="GE341" s="113"/>
      <c r="GF341" s="113"/>
      <c r="GG341" s="113"/>
      <c r="GH341" s="113"/>
      <c r="GI341" s="113"/>
      <c r="GJ341" s="113"/>
      <c r="GK341" s="113"/>
      <c r="GL341" s="113"/>
      <c r="GM341" s="113"/>
    </row>
    <row r="342" spans="1:195" ht="11.2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  <c r="GC342" s="113"/>
      <c r="GD342" s="113"/>
      <c r="GE342" s="113"/>
      <c r="GF342" s="113"/>
      <c r="GG342" s="113"/>
      <c r="GH342" s="113"/>
      <c r="GI342" s="113"/>
      <c r="GJ342" s="113"/>
      <c r="GK342" s="113"/>
      <c r="GL342" s="113"/>
      <c r="GM342" s="113"/>
    </row>
    <row r="343" spans="1:195" ht="11.2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  <c r="GC343" s="113"/>
      <c r="GD343" s="113"/>
      <c r="GE343" s="113"/>
      <c r="GF343" s="113"/>
      <c r="GG343" s="113"/>
      <c r="GH343" s="113"/>
      <c r="GI343" s="113"/>
      <c r="GJ343" s="113"/>
      <c r="GK343" s="113"/>
      <c r="GL343" s="113"/>
      <c r="GM343" s="113"/>
    </row>
  </sheetData>
  <sheetProtection/>
  <mergeCells count="383">
    <mergeCell ref="A13:E13"/>
    <mergeCell ref="F13:AQ13"/>
    <mergeCell ref="AR13:BC13"/>
    <mergeCell ref="BD13:BM13"/>
    <mergeCell ref="BN13:CC13"/>
    <mergeCell ref="CD13:CP13"/>
    <mergeCell ref="CD12:CP12"/>
    <mergeCell ref="CQ12:DA12"/>
    <mergeCell ref="DB12:DM12"/>
    <mergeCell ref="DN12:EC12"/>
    <mergeCell ref="ED12:EU12"/>
    <mergeCell ref="CQ13:DA13"/>
    <mergeCell ref="DB13:DM13"/>
    <mergeCell ref="DN13:EC13"/>
    <mergeCell ref="ED13:EU13"/>
    <mergeCell ref="EV12:FK12"/>
    <mergeCell ref="CQ14:DA14"/>
    <mergeCell ref="DB14:DM14"/>
    <mergeCell ref="DN14:EC14"/>
    <mergeCell ref="ED14:EU14"/>
    <mergeCell ref="EV14:FK14"/>
    <mergeCell ref="EV13:FK13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FL11:GE11"/>
    <mergeCell ref="EV10:FK10"/>
    <mergeCell ref="ED9:EU9"/>
    <mergeCell ref="EV9:FK9"/>
    <mergeCell ref="FL9:GE9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4:CC95"/>
    <mergeCell ref="DN94:EC95"/>
    <mergeCell ref="A25:E25"/>
    <mergeCell ref="A23:E23"/>
    <mergeCell ref="A24:E24"/>
    <mergeCell ref="A11:E11"/>
    <mergeCell ref="A12:E12"/>
    <mergeCell ref="F12:AQ12"/>
    <mergeCell ref="BD14:BM14"/>
    <mergeCell ref="BN14:CC14"/>
    <mergeCell ref="F96:AQ96"/>
    <mergeCell ref="AR96:BC96"/>
    <mergeCell ref="BD96:BM96"/>
    <mergeCell ref="BN96:CC96"/>
    <mergeCell ref="DN96:EC96"/>
    <mergeCell ref="ED96:EU96"/>
    <mergeCell ref="CD96:CP96"/>
    <mergeCell ref="CQ96:DA96"/>
    <mergeCell ref="DB96:DM96"/>
    <mergeCell ref="FL95:GE95"/>
    <mergeCell ref="CQ94:DA95"/>
    <mergeCell ref="FL96:GE96"/>
    <mergeCell ref="ED95:EU95"/>
    <mergeCell ref="EV95:FK95"/>
    <mergeCell ref="DB94:DM95"/>
    <mergeCell ref="F73:ER73"/>
    <mergeCell ref="A43:E43"/>
    <mergeCell ref="A73:E73"/>
    <mergeCell ref="A71:E71"/>
    <mergeCell ref="A72:E72"/>
    <mergeCell ref="A66:E66"/>
    <mergeCell ref="A64:E64"/>
    <mergeCell ref="A45:GE45"/>
    <mergeCell ref="F50:ER50"/>
    <mergeCell ref="F43:DV43"/>
    <mergeCell ref="A81:ER81"/>
    <mergeCell ref="ES81:GE81"/>
    <mergeCell ref="ES66:GE66"/>
    <mergeCell ref="F72:ER72"/>
    <mergeCell ref="ES71:GE71"/>
    <mergeCell ref="DW79:ER79"/>
    <mergeCell ref="F80:DV80"/>
    <mergeCell ref="F71:ER71"/>
    <mergeCell ref="A80:E80"/>
    <mergeCell ref="A76:GE76"/>
    <mergeCell ref="ES64:GE64"/>
    <mergeCell ref="A90:GE90"/>
    <mergeCell ref="ES79:GE79"/>
    <mergeCell ref="ES78:GE78"/>
    <mergeCell ref="A79:E79"/>
    <mergeCell ref="A88:E88"/>
    <mergeCell ref="DW78:ER78"/>
    <mergeCell ref="F79:DV79"/>
    <mergeCell ref="A82:GE82"/>
    <mergeCell ref="A84:GE84"/>
    <mergeCell ref="A94:E95"/>
    <mergeCell ref="F94:AQ95"/>
    <mergeCell ref="AR94:BC95"/>
    <mergeCell ref="F86:DV86"/>
    <mergeCell ref="CD94:CP95"/>
    <mergeCell ref="ED94:GE94"/>
    <mergeCell ref="BD94:BM95"/>
    <mergeCell ref="ES88:GE88"/>
    <mergeCell ref="A89:ER89"/>
    <mergeCell ref="ES89:GE89"/>
    <mergeCell ref="ES74:GE74"/>
    <mergeCell ref="A74:ER74"/>
    <mergeCell ref="A78:E78"/>
    <mergeCell ref="A48:GE48"/>
    <mergeCell ref="A50:E50"/>
    <mergeCell ref="ES80:GE80"/>
    <mergeCell ref="ES65:GE65"/>
    <mergeCell ref="ES73:GE73"/>
    <mergeCell ref="ES72:GE72"/>
    <mergeCell ref="A62:GE62"/>
    <mergeCell ref="A65:E65"/>
    <mergeCell ref="A47:GE47"/>
    <mergeCell ref="ES50:GE50"/>
    <mergeCell ref="A69:GE69"/>
    <mergeCell ref="ES67:GE67"/>
    <mergeCell ref="A67:ER67"/>
    <mergeCell ref="ES51:GE51"/>
    <mergeCell ref="F66:ER66"/>
    <mergeCell ref="ES59:GE59"/>
    <mergeCell ref="F58:ER58"/>
    <mergeCell ref="ES60:GE60"/>
    <mergeCell ref="A60:ER60"/>
    <mergeCell ref="ES53:GE53"/>
    <mergeCell ref="A53:ER53"/>
    <mergeCell ref="A57:E57"/>
    <mergeCell ref="F59:ER59"/>
    <mergeCell ref="A59:E59"/>
    <mergeCell ref="ES58:GE58"/>
    <mergeCell ref="FL34:GE35"/>
    <mergeCell ref="A58:E58"/>
    <mergeCell ref="A51:E51"/>
    <mergeCell ref="A39:GE39"/>
    <mergeCell ref="A41:E41"/>
    <mergeCell ref="CD34:CP34"/>
    <mergeCell ref="CQ34:DA34"/>
    <mergeCell ref="DB34:DM34"/>
    <mergeCell ref="CQ36:DA36"/>
    <mergeCell ref="A52:E52"/>
    <mergeCell ref="DN35:EC35"/>
    <mergeCell ref="F35:AQ35"/>
    <mergeCell ref="AR35:BC35"/>
    <mergeCell ref="A36:AQ36"/>
    <mergeCell ref="CD35:CP35"/>
    <mergeCell ref="DB36:DM36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FL10:GE10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A7:E8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2:GE42"/>
    <mergeCell ref="ES41:GE41"/>
    <mergeCell ref="A103:GE103"/>
    <mergeCell ref="A33:E33"/>
    <mergeCell ref="F33:AQ33"/>
    <mergeCell ref="ES86:GE86"/>
    <mergeCell ref="A87:E87"/>
    <mergeCell ref="ED35:EU35"/>
    <mergeCell ref="EV96:FK96"/>
    <mergeCell ref="ES57:GE57"/>
    <mergeCell ref="F57:ER57"/>
    <mergeCell ref="A55:GE55"/>
    <mergeCell ref="CD36:CP36"/>
    <mergeCell ref="DN36:EC36"/>
    <mergeCell ref="FL36:GE36"/>
    <mergeCell ref="BD36:BM36"/>
    <mergeCell ref="F51:ER51"/>
    <mergeCell ref="ES44:GE44"/>
    <mergeCell ref="A37:GE37"/>
    <mergeCell ref="FL97:GE97"/>
    <mergeCell ref="DN99:EC99"/>
    <mergeCell ref="FL99:GE99"/>
    <mergeCell ref="A96:E96"/>
    <mergeCell ref="ES87:GE87"/>
    <mergeCell ref="ED98:EU98"/>
    <mergeCell ref="EV98:FK98"/>
    <mergeCell ref="A97:E97"/>
    <mergeCell ref="F97:AQ97"/>
    <mergeCell ref="AR97:BC97"/>
    <mergeCell ref="ED99:EU99"/>
    <mergeCell ref="EV99:FK99"/>
    <mergeCell ref="ED97:EU97"/>
    <mergeCell ref="EV97:FK97"/>
    <mergeCell ref="BD97:BM97"/>
    <mergeCell ref="BN97:CC97"/>
    <mergeCell ref="DN97:EC97"/>
    <mergeCell ref="CQ97:DA97"/>
    <mergeCell ref="CD99:CP99"/>
    <mergeCell ref="FL100:GE100"/>
    <mergeCell ref="CD100:CP100"/>
    <mergeCell ref="CQ100:DA100"/>
    <mergeCell ref="DB100:DM100"/>
    <mergeCell ref="DN100:EC100"/>
    <mergeCell ref="A98:E98"/>
    <mergeCell ref="F98:AQ98"/>
    <mergeCell ref="AR98:BC98"/>
    <mergeCell ref="BD98:BM98"/>
    <mergeCell ref="BN98:CC98"/>
    <mergeCell ref="DN98:EC98"/>
    <mergeCell ref="A100:E100"/>
    <mergeCell ref="F100:AQ100"/>
    <mergeCell ref="AR100:BC100"/>
    <mergeCell ref="BD100:BM100"/>
    <mergeCell ref="BN100:CC100"/>
    <mergeCell ref="A99:E99"/>
    <mergeCell ref="F99:AQ99"/>
    <mergeCell ref="AR99:BC99"/>
    <mergeCell ref="ES52:GE52"/>
    <mergeCell ref="F52:ER52"/>
    <mergeCell ref="DW43:ER43"/>
    <mergeCell ref="BN36:CC36"/>
    <mergeCell ref="F41:DV41"/>
    <mergeCell ref="A44:ER44"/>
    <mergeCell ref="A42:E42"/>
    <mergeCell ref="ED36:EU36"/>
    <mergeCell ref="EV36:FK36"/>
    <mergeCell ref="ES43:GE43"/>
    <mergeCell ref="F30:AQ31"/>
    <mergeCell ref="DB98:DM98"/>
    <mergeCell ref="DB99:DM99"/>
    <mergeCell ref="CD97:CP97"/>
    <mergeCell ref="CQ99:DA99"/>
    <mergeCell ref="A86:E86"/>
    <mergeCell ref="BD99:BM99"/>
    <mergeCell ref="BN99:CC99"/>
    <mergeCell ref="CQ33:DA33"/>
    <mergeCell ref="DB33:DM33"/>
    <mergeCell ref="ES26:GE26"/>
    <mergeCell ref="F87:DV87"/>
    <mergeCell ref="F88:DV88"/>
    <mergeCell ref="DW86:ER86"/>
    <mergeCell ref="DW87:ER87"/>
    <mergeCell ref="DW88:ER88"/>
    <mergeCell ref="F78:DV78"/>
    <mergeCell ref="CQ35:DA35"/>
    <mergeCell ref="DB35:DM35"/>
    <mergeCell ref="A38:GE38"/>
    <mergeCell ref="CQ7:DA8"/>
    <mergeCell ref="DB7:DM8"/>
    <mergeCell ref="CQ9:DA9"/>
    <mergeCell ref="DB9:DM9"/>
    <mergeCell ref="DB10:DM10"/>
    <mergeCell ref="CD10:CP10"/>
    <mergeCell ref="CD7:CP8"/>
    <mergeCell ref="CD9:CP9"/>
    <mergeCell ref="CQ10:DA10"/>
    <mergeCell ref="DB11:DM11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5:ER105"/>
    <mergeCell ref="F107:ER107"/>
    <mergeCell ref="ES107:GE107"/>
    <mergeCell ref="A107:E107"/>
    <mergeCell ref="ES105:GE105"/>
    <mergeCell ref="F106:ER106"/>
    <mergeCell ref="F32:AQ32"/>
    <mergeCell ref="AR32:BC32"/>
    <mergeCell ref="A109:GE109"/>
    <mergeCell ref="A110:GE110"/>
    <mergeCell ref="ES106:GE106"/>
    <mergeCell ref="CD30:CP31"/>
    <mergeCell ref="CQ30:DA31"/>
    <mergeCell ref="BD32:BM32"/>
    <mergeCell ref="AR36:BC36"/>
    <mergeCell ref="ED100:EU100"/>
    <mergeCell ref="EV100:FK100"/>
    <mergeCell ref="A108:ER108"/>
    <mergeCell ref="ES108:GE108"/>
    <mergeCell ref="FL12:GE14"/>
    <mergeCell ref="EV35:FK35"/>
    <mergeCell ref="CQ15:DA15"/>
    <mergeCell ref="CQ16:DA16"/>
    <mergeCell ref="CD32:CP32"/>
    <mergeCell ref="DW41:ER41"/>
    <mergeCell ref="F42:DV42"/>
    <mergeCell ref="DW42:ER42"/>
    <mergeCell ref="DW80:ER80"/>
    <mergeCell ref="F64:ER64"/>
    <mergeCell ref="F65:ER65"/>
    <mergeCell ref="A92:GE92"/>
    <mergeCell ref="A105:E105"/>
    <mergeCell ref="A106:E106"/>
    <mergeCell ref="A101:GE101"/>
    <mergeCell ref="DB97:DM97"/>
    <mergeCell ref="CD98:CP98"/>
    <mergeCell ref="CQ98:DA98"/>
    <mergeCell ref="FL98:GE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2">
      <selection activeCell="A1" sqref="A1:IV1"/>
    </sheetView>
  </sheetViews>
  <sheetFormatPr defaultColWidth="0.875" defaultRowHeight="12.75"/>
  <cols>
    <col min="1" max="24" width="0.875" style="73" customWidth="1"/>
    <col min="25" max="25" width="22.375" style="73" customWidth="1"/>
    <col min="26" max="34" width="0.875" style="73" customWidth="1"/>
    <col min="35" max="35" width="1.625" style="73" customWidth="1"/>
    <col min="36" max="38" width="0.875" style="73" customWidth="1"/>
    <col min="39" max="39" width="1.75390625" style="73" customWidth="1"/>
    <col min="40" max="40" width="0.875" style="73" customWidth="1"/>
    <col min="41" max="41" width="2.00390625" style="73" customWidth="1"/>
    <col min="42" max="42" width="2.125" style="73" customWidth="1"/>
    <col min="43" max="43" width="1.75390625" style="73" customWidth="1"/>
    <col min="44" max="44" width="1.37890625" style="73" customWidth="1"/>
    <col min="45" max="45" width="0.875" style="73" customWidth="1"/>
    <col min="46" max="46" width="1.75390625" style="73" customWidth="1"/>
    <col min="47" max="54" width="0.875" style="73" customWidth="1"/>
    <col min="55" max="55" width="4.375" style="73" customWidth="1"/>
    <col min="56" max="60" width="0.875" style="73" customWidth="1"/>
    <col min="61" max="61" width="1.875" style="73" customWidth="1"/>
    <col min="62" max="66" width="0.875" style="73" customWidth="1"/>
    <col min="67" max="67" width="2.25390625" style="73" customWidth="1"/>
    <col min="68" max="79" width="0.875" style="73" customWidth="1"/>
    <col min="80" max="80" width="1.12109375" style="73" customWidth="1"/>
    <col min="81" max="81" width="0.875" style="73" customWidth="1"/>
    <col min="82" max="83" width="0.74609375" style="73" customWidth="1"/>
    <col min="84" max="84" width="0.6171875" style="73" customWidth="1"/>
    <col min="85" max="95" width="0.875" style="73" customWidth="1"/>
    <col min="96" max="96" width="3.625" style="73" customWidth="1"/>
    <col min="97" max="106" width="0.875" style="73" customWidth="1"/>
    <col min="107" max="107" width="3.25390625" style="73" customWidth="1"/>
    <col min="108" max="124" width="0.875" style="73" customWidth="1"/>
    <col min="125" max="125" width="1.25" style="73" customWidth="1"/>
    <col min="126" max="128" width="0.875" style="73" customWidth="1"/>
    <col min="129" max="129" width="1.25" style="73" customWidth="1"/>
    <col min="130" max="130" width="1.12109375" style="73" customWidth="1"/>
    <col min="131" max="132" width="0.875" style="73" customWidth="1"/>
    <col min="133" max="133" width="3.00390625" style="73" customWidth="1"/>
    <col min="134" max="134" width="19.375" style="73" customWidth="1"/>
    <col min="135" max="16384" width="0.875" style="73" customWidth="1"/>
  </cols>
  <sheetData>
    <row r="1" spans="84:133" ht="20.25" customHeight="1" hidden="1">
      <c r="CF1" s="335" t="s">
        <v>4</v>
      </c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  <c r="CT1" s="336"/>
      <c r="CU1" s="336"/>
      <c r="CV1" s="336"/>
      <c r="CW1" s="336"/>
      <c r="CX1" s="336"/>
      <c r="CY1" s="336"/>
      <c r="CZ1" s="336"/>
      <c r="DA1" s="336"/>
      <c r="DB1" s="336"/>
      <c r="DC1" s="336"/>
      <c r="DD1" s="336"/>
      <c r="DE1" s="336"/>
      <c r="DF1" s="336"/>
      <c r="DG1" s="336"/>
      <c r="DH1" s="336"/>
      <c r="DI1" s="336"/>
      <c r="DJ1" s="336"/>
      <c r="DK1" s="336"/>
      <c r="DL1" s="336"/>
      <c r="DM1" s="336"/>
      <c r="DN1" s="336"/>
      <c r="DO1" s="336"/>
      <c r="DP1" s="336"/>
      <c r="DQ1" s="336"/>
      <c r="DR1" s="336"/>
      <c r="DS1" s="336"/>
      <c r="DT1" s="336"/>
      <c r="DU1" s="336"/>
      <c r="DV1" s="336"/>
      <c r="DW1" s="336"/>
      <c r="DX1" s="336"/>
      <c r="DY1" s="336"/>
      <c r="DZ1" s="336"/>
      <c r="EA1" s="336"/>
      <c r="EB1" s="336"/>
      <c r="EC1" s="336"/>
    </row>
    <row r="2" ht="13.5" customHeight="1">
      <c r="CX2" s="74"/>
    </row>
    <row r="3" spans="1:133" ht="20.25" customHeight="1">
      <c r="A3" s="337" t="s">
        <v>215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</row>
    <row r="4" ht="13.5" customHeight="1"/>
    <row r="5" spans="1:48" ht="15">
      <c r="A5" s="331" t="s">
        <v>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</row>
    <row r="6" ht="18" customHeight="1">
      <c r="A6" s="73" t="s">
        <v>6</v>
      </c>
    </row>
    <row r="8" spans="1:133" s="75" customFormat="1" ht="28.5" customHeight="1">
      <c r="A8" s="270" t="s">
        <v>3</v>
      </c>
      <c r="B8" s="274"/>
      <c r="C8" s="274"/>
      <c r="D8" s="274"/>
      <c r="E8" s="274"/>
      <c r="F8" s="341"/>
      <c r="G8" s="270" t="s">
        <v>21</v>
      </c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341"/>
      <c r="Z8" s="270" t="s">
        <v>16</v>
      </c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341"/>
      <c r="AL8" s="247" t="s">
        <v>17</v>
      </c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70" t="s">
        <v>280</v>
      </c>
      <c r="BW8" s="274"/>
      <c r="BX8" s="274"/>
      <c r="BY8" s="274"/>
      <c r="BZ8" s="274"/>
      <c r="CA8" s="274"/>
      <c r="CB8" s="274"/>
      <c r="CC8" s="274"/>
      <c r="CD8" s="274"/>
      <c r="CE8" s="274"/>
      <c r="CF8" s="341"/>
      <c r="CG8" s="270" t="s">
        <v>259</v>
      </c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341"/>
      <c r="CS8" s="243" t="s">
        <v>223</v>
      </c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65"/>
    </row>
    <row r="9" spans="1:133" s="75" customFormat="1" ht="80.25" customHeight="1">
      <c r="A9" s="342"/>
      <c r="B9" s="343"/>
      <c r="C9" s="343"/>
      <c r="D9" s="343"/>
      <c r="E9" s="343"/>
      <c r="F9" s="344"/>
      <c r="G9" s="342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/>
      <c r="Z9" s="342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4"/>
      <c r="AL9" s="247" t="s">
        <v>253</v>
      </c>
      <c r="AM9" s="247"/>
      <c r="AN9" s="247"/>
      <c r="AO9" s="247"/>
      <c r="AP9" s="247"/>
      <c r="AQ9" s="247"/>
      <c r="AR9" s="247"/>
      <c r="AS9" s="247"/>
      <c r="AT9" s="247"/>
      <c r="AU9" s="247" t="s">
        <v>0</v>
      </c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342"/>
      <c r="BW9" s="343"/>
      <c r="BX9" s="343"/>
      <c r="BY9" s="343"/>
      <c r="BZ9" s="343"/>
      <c r="CA9" s="343"/>
      <c r="CB9" s="343"/>
      <c r="CC9" s="343"/>
      <c r="CD9" s="343"/>
      <c r="CE9" s="343"/>
      <c r="CF9" s="344"/>
      <c r="CG9" s="342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4"/>
      <c r="CS9" s="270" t="s">
        <v>216</v>
      </c>
      <c r="CT9" s="271"/>
      <c r="CU9" s="271"/>
      <c r="CV9" s="271"/>
      <c r="CW9" s="271"/>
      <c r="CX9" s="271"/>
      <c r="CY9" s="271"/>
      <c r="CZ9" s="271"/>
      <c r="DA9" s="271"/>
      <c r="DB9" s="271"/>
      <c r="DC9" s="303"/>
      <c r="DD9" s="270" t="s">
        <v>221</v>
      </c>
      <c r="DE9" s="271"/>
      <c r="DF9" s="271"/>
      <c r="DG9" s="271"/>
      <c r="DH9" s="271"/>
      <c r="DI9" s="271"/>
      <c r="DJ9" s="271"/>
      <c r="DK9" s="271"/>
      <c r="DL9" s="271"/>
      <c r="DM9" s="271"/>
      <c r="DN9" s="303"/>
      <c r="DO9" s="243" t="s">
        <v>19</v>
      </c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65"/>
    </row>
    <row r="10" spans="1:133" s="75" customFormat="1" ht="57.75" customHeight="1">
      <c r="A10" s="275"/>
      <c r="B10" s="276"/>
      <c r="C10" s="276"/>
      <c r="D10" s="276"/>
      <c r="E10" s="276"/>
      <c r="F10" s="345"/>
      <c r="G10" s="275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345"/>
      <c r="Z10" s="275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345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 t="s">
        <v>225</v>
      </c>
      <c r="AV10" s="247"/>
      <c r="AW10" s="247"/>
      <c r="AX10" s="247"/>
      <c r="AY10" s="247"/>
      <c r="AZ10" s="247"/>
      <c r="BA10" s="247"/>
      <c r="BB10" s="247"/>
      <c r="BC10" s="247"/>
      <c r="BD10" s="247" t="s">
        <v>226</v>
      </c>
      <c r="BE10" s="247"/>
      <c r="BF10" s="247"/>
      <c r="BG10" s="247"/>
      <c r="BH10" s="247"/>
      <c r="BI10" s="247"/>
      <c r="BJ10" s="247"/>
      <c r="BK10" s="247"/>
      <c r="BL10" s="247"/>
      <c r="BM10" s="247" t="s">
        <v>227</v>
      </c>
      <c r="BN10" s="247"/>
      <c r="BO10" s="247"/>
      <c r="BP10" s="247"/>
      <c r="BQ10" s="247"/>
      <c r="BR10" s="247"/>
      <c r="BS10" s="247"/>
      <c r="BT10" s="247"/>
      <c r="BU10" s="247"/>
      <c r="BV10" s="275"/>
      <c r="BW10" s="276"/>
      <c r="BX10" s="276"/>
      <c r="BY10" s="276"/>
      <c r="BZ10" s="276"/>
      <c r="CA10" s="276"/>
      <c r="CB10" s="276"/>
      <c r="CC10" s="276"/>
      <c r="CD10" s="276"/>
      <c r="CE10" s="276"/>
      <c r="CF10" s="345"/>
      <c r="CG10" s="275"/>
      <c r="CH10" s="276"/>
      <c r="CI10" s="276"/>
      <c r="CJ10" s="276"/>
      <c r="CK10" s="276"/>
      <c r="CL10" s="276"/>
      <c r="CM10" s="276"/>
      <c r="CN10" s="276"/>
      <c r="CO10" s="276"/>
      <c r="CP10" s="276"/>
      <c r="CQ10" s="276"/>
      <c r="CR10" s="345"/>
      <c r="CS10" s="272"/>
      <c r="CT10" s="273"/>
      <c r="CU10" s="273"/>
      <c r="CV10" s="273"/>
      <c r="CW10" s="273"/>
      <c r="CX10" s="273"/>
      <c r="CY10" s="273"/>
      <c r="CZ10" s="273"/>
      <c r="DA10" s="273"/>
      <c r="DB10" s="273"/>
      <c r="DC10" s="304"/>
      <c r="DD10" s="272"/>
      <c r="DE10" s="273"/>
      <c r="DF10" s="273"/>
      <c r="DG10" s="273"/>
      <c r="DH10" s="273"/>
      <c r="DI10" s="273"/>
      <c r="DJ10" s="273"/>
      <c r="DK10" s="273"/>
      <c r="DL10" s="273"/>
      <c r="DM10" s="273"/>
      <c r="DN10" s="304"/>
      <c r="DO10" s="243" t="s">
        <v>2</v>
      </c>
      <c r="DP10" s="250"/>
      <c r="DQ10" s="250"/>
      <c r="DR10" s="250"/>
      <c r="DS10" s="250"/>
      <c r="DT10" s="250"/>
      <c r="DU10" s="250"/>
      <c r="DV10" s="265"/>
      <c r="DW10" s="243" t="s">
        <v>20</v>
      </c>
      <c r="DX10" s="250"/>
      <c r="DY10" s="250"/>
      <c r="DZ10" s="250"/>
      <c r="EA10" s="250"/>
      <c r="EB10" s="250"/>
      <c r="EC10" s="265"/>
    </row>
    <row r="11" spans="1:133" s="76" customFormat="1" ht="12">
      <c r="A11" s="338">
        <v>1</v>
      </c>
      <c r="B11" s="339"/>
      <c r="C11" s="339"/>
      <c r="D11" s="339"/>
      <c r="E11" s="339"/>
      <c r="F11" s="340"/>
      <c r="G11" s="338">
        <v>2</v>
      </c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40"/>
      <c r="Z11" s="338">
        <v>3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L11" s="338">
        <v>4</v>
      </c>
      <c r="AM11" s="339"/>
      <c r="AN11" s="339"/>
      <c r="AO11" s="339"/>
      <c r="AP11" s="339"/>
      <c r="AQ11" s="339"/>
      <c r="AR11" s="339"/>
      <c r="AS11" s="339"/>
      <c r="AT11" s="340"/>
      <c r="AU11" s="338">
        <v>5</v>
      </c>
      <c r="AV11" s="339"/>
      <c r="AW11" s="339"/>
      <c r="AX11" s="339"/>
      <c r="AY11" s="339"/>
      <c r="AZ11" s="339"/>
      <c r="BA11" s="339"/>
      <c r="BB11" s="339"/>
      <c r="BC11" s="340"/>
      <c r="BD11" s="338">
        <v>6</v>
      </c>
      <c r="BE11" s="339"/>
      <c r="BF11" s="339"/>
      <c r="BG11" s="339"/>
      <c r="BH11" s="339"/>
      <c r="BI11" s="339"/>
      <c r="BJ11" s="339"/>
      <c r="BK11" s="339"/>
      <c r="BL11" s="340"/>
      <c r="BM11" s="338">
        <v>7</v>
      </c>
      <c r="BN11" s="339"/>
      <c r="BO11" s="339"/>
      <c r="BP11" s="339"/>
      <c r="BQ11" s="339"/>
      <c r="BR11" s="339"/>
      <c r="BS11" s="339"/>
      <c r="BT11" s="339"/>
      <c r="BU11" s="340"/>
      <c r="BV11" s="338">
        <v>8</v>
      </c>
      <c r="BW11" s="339"/>
      <c r="BX11" s="339"/>
      <c r="BY11" s="339"/>
      <c r="BZ11" s="339"/>
      <c r="CA11" s="339"/>
      <c r="CB11" s="339"/>
      <c r="CC11" s="339"/>
      <c r="CD11" s="339"/>
      <c r="CE11" s="339"/>
      <c r="CF11" s="340"/>
      <c r="CG11" s="338">
        <v>9</v>
      </c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40"/>
      <c r="CS11" s="338">
        <v>10</v>
      </c>
      <c r="CT11" s="339"/>
      <c r="CU11" s="339"/>
      <c r="CV11" s="339"/>
      <c r="CW11" s="339"/>
      <c r="CX11" s="339"/>
      <c r="CY11" s="339"/>
      <c r="CZ11" s="339"/>
      <c r="DA11" s="339"/>
      <c r="DB11" s="339"/>
      <c r="DC11" s="340"/>
      <c r="DD11" s="338">
        <v>11</v>
      </c>
      <c r="DE11" s="339"/>
      <c r="DF11" s="339"/>
      <c r="DG11" s="339"/>
      <c r="DH11" s="339"/>
      <c r="DI11" s="339"/>
      <c r="DJ11" s="339"/>
      <c r="DK11" s="339"/>
      <c r="DL11" s="339"/>
      <c r="DM11" s="339"/>
      <c r="DN11" s="340"/>
      <c r="DO11" s="338">
        <v>12</v>
      </c>
      <c r="DP11" s="339"/>
      <c r="DQ11" s="339"/>
      <c r="DR11" s="339"/>
      <c r="DS11" s="339"/>
      <c r="DT11" s="339"/>
      <c r="DU11" s="339"/>
      <c r="DV11" s="340"/>
      <c r="DW11" s="338">
        <v>13</v>
      </c>
      <c r="DX11" s="339"/>
      <c r="DY11" s="339"/>
      <c r="DZ11" s="339"/>
      <c r="EA11" s="339"/>
      <c r="EB11" s="339"/>
      <c r="EC11" s="340"/>
    </row>
    <row r="12" spans="1:133" s="76" customFormat="1" ht="55.5" customHeight="1">
      <c r="A12" s="349" t="s">
        <v>7</v>
      </c>
      <c r="B12" s="350"/>
      <c r="C12" s="350"/>
      <c r="D12" s="350"/>
      <c r="E12" s="350"/>
      <c r="F12" s="351"/>
      <c r="G12" s="355" t="s">
        <v>279</v>
      </c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7"/>
      <c r="Z12" s="352" t="s">
        <v>1</v>
      </c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4"/>
      <c r="AL12" s="346" t="s">
        <v>1</v>
      </c>
      <c r="AM12" s="347"/>
      <c r="AN12" s="347"/>
      <c r="AO12" s="347"/>
      <c r="AP12" s="347"/>
      <c r="AQ12" s="347"/>
      <c r="AR12" s="347"/>
      <c r="AS12" s="347"/>
      <c r="AT12" s="348"/>
      <c r="AU12" s="346" t="s">
        <v>1</v>
      </c>
      <c r="AV12" s="347"/>
      <c r="AW12" s="347"/>
      <c r="AX12" s="347"/>
      <c r="AY12" s="347"/>
      <c r="AZ12" s="347"/>
      <c r="BA12" s="347"/>
      <c r="BB12" s="347"/>
      <c r="BC12" s="348"/>
      <c r="BD12" s="346" t="s">
        <v>1</v>
      </c>
      <c r="BE12" s="347"/>
      <c r="BF12" s="347"/>
      <c r="BG12" s="347"/>
      <c r="BH12" s="347"/>
      <c r="BI12" s="347"/>
      <c r="BJ12" s="347"/>
      <c r="BK12" s="347"/>
      <c r="BL12" s="348"/>
      <c r="BM12" s="346" t="s">
        <v>1</v>
      </c>
      <c r="BN12" s="347"/>
      <c r="BO12" s="347"/>
      <c r="BP12" s="347"/>
      <c r="BQ12" s="347"/>
      <c r="BR12" s="347"/>
      <c r="BS12" s="347"/>
      <c r="BT12" s="347"/>
      <c r="BU12" s="348"/>
      <c r="BV12" s="346" t="s">
        <v>1</v>
      </c>
      <c r="BW12" s="347"/>
      <c r="BX12" s="347"/>
      <c r="BY12" s="347"/>
      <c r="BZ12" s="347"/>
      <c r="CA12" s="347"/>
      <c r="CB12" s="347"/>
      <c r="CC12" s="347"/>
      <c r="CD12" s="347"/>
      <c r="CE12" s="347"/>
      <c r="CF12" s="348"/>
      <c r="CG12" s="346">
        <f>CG13+CG14+CG16</f>
        <v>84931680</v>
      </c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8"/>
      <c r="CS12" s="346">
        <f>CG12</f>
        <v>84931680</v>
      </c>
      <c r="CT12" s="347"/>
      <c r="CU12" s="347"/>
      <c r="CV12" s="347"/>
      <c r="CW12" s="347"/>
      <c r="CX12" s="347"/>
      <c r="CY12" s="347"/>
      <c r="CZ12" s="347"/>
      <c r="DA12" s="347"/>
      <c r="DB12" s="347"/>
      <c r="DC12" s="348"/>
      <c r="DD12" s="346"/>
      <c r="DE12" s="347"/>
      <c r="DF12" s="347"/>
      <c r="DG12" s="347"/>
      <c r="DH12" s="347"/>
      <c r="DI12" s="347"/>
      <c r="DJ12" s="347"/>
      <c r="DK12" s="347"/>
      <c r="DL12" s="347"/>
      <c r="DM12" s="347"/>
      <c r="DN12" s="348"/>
      <c r="DO12" s="346"/>
      <c r="DP12" s="347"/>
      <c r="DQ12" s="347"/>
      <c r="DR12" s="347"/>
      <c r="DS12" s="347"/>
      <c r="DT12" s="347"/>
      <c r="DU12" s="347"/>
      <c r="DV12" s="348"/>
      <c r="DW12" s="346"/>
      <c r="DX12" s="347"/>
      <c r="DY12" s="347"/>
      <c r="DZ12" s="347"/>
      <c r="EA12" s="347"/>
      <c r="EB12" s="347"/>
      <c r="EC12" s="348"/>
    </row>
    <row r="13" spans="1:134" s="19" customFormat="1" ht="27.75" customHeight="1">
      <c r="A13" s="349" t="s">
        <v>23</v>
      </c>
      <c r="B13" s="350"/>
      <c r="C13" s="350"/>
      <c r="D13" s="350"/>
      <c r="E13" s="350"/>
      <c r="F13" s="351"/>
      <c r="G13" s="355" t="s">
        <v>15</v>
      </c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7"/>
      <c r="Z13" s="352">
        <v>80</v>
      </c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4"/>
      <c r="AL13" s="346">
        <f>AU13+BD13+BM13</f>
        <v>60779</v>
      </c>
      <c r="AM13" s="347"/>
      <c r="AN13" s="347"/>
      <c r="AO13" s="347"/>
      <c r="AP13" s="347"/>
      <c r="AQ13" s="347"/>
      <c r="AR13" s="347"/>
      <c r="AS13" s="347"/>
      <c r="AT13" s="348"/>
      <c r="AU13" s="346">
        <v>24320.74</v>
      </c>
      <c r="AV13" s="347"/>
      <c r="AW13" s="347"/>
      <c r="AX13" s="347"/>
      <c r="AY13" s="347"/>
      <c r="AZ13" s="347"/>
      <c r="BA13" s="347"/>
      <c r="BB13" s="347"/>
      <c r="BC13" s="348"/>
      <c r="BD13" s="346">
        <v>6128.68</v>
      </c>
      <c r="BE13" s="347"/>
      <c r="BF13" s="347"/>
      <c r="BG13" s="347"/>
      <c r="BH13" s="347"/>
      <c r="BI13" s="347"/>
      <c r="BJ13" s="347"/>
      <c r="BK13" s="347"/>
      <c r="BL13" s="348"/>
      <c r="BM13" s="346">
        <v>30329.58</v>
      </c>
      <c r="BN13" s="347"/>
      <c r="BO13" s="347"/>
      <c r="BP13" s="347"/>
      <c r="BQ13" s="347"/>
      <c r="BR13" s="347"/>
      <c r="BS13" s="347"/>
      <c r="BT13" s="347"/>
      <c r="BU13" s="348"/>
      <c r="BV13" s="346"/>
      <c r="BW13" s="347"/>
      <c r="BX13" s="347"/>
      <c r="BY13" s="347"/>
      <c r="BZ13" s="347"/>
      <c r="CA13" s="347"/>
      <c r="CB13" s="347"/>
      <c r="CC13" s="347"/>
      <c r="CD13" s="347"/>
      <c r="CE13" s="347"/>
      <c r="CF13" s="348"/>
      <c r="CG13" s="346">
        <f>(Z13*(AL13+BV13)*12)</f>
        <v>58347840</v>
      </c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8"/>
      <c r="CS13" s="346">
        <f>CG13</f>
        <v>58347840</v>
      </c>
      <c r="CT13" s="347"/>
      <c r="CU13" s="347"/>
      <c r="CV13" s="347"/>
      <c r="CW13" s="347"/>
      <c r="CX13" s="347"/>
      <c r="CY13" s="347"/>
      <c r="CZ13" s="347"/>
      <c r="DA13" s="347"/>
      <c r="DB13" s="347"/>
      <c r="DC13" s="348"/>
      <c r="DD13" s="346"/>
      <c r="DE13" s="347"/>
      <c r="DF13" s="347"/>
      <c r="DG13" s="347"/>
      <c r="DH13" s="347"/>
      <c r="DI13" s="347"/>
      <c r="DJ13" s="347"/>
      <c r="DK13" s="347"/>
      <c r="DL13" s="347"/>
      <c r="DM13" s="347"/>
      <c r="DN13" s="348"/>
      <c r="DO13" s="346"/>
      <c r="DP13" s="347"/>
      <c r="DQ13" s="347"/>
      <c r="DR13" s="347"/>
      <c r="DS13" s="347"/>
      <c r="DT13" s="347"/>
      <c r="DU13" s="347"/>
      <c r="DV13" s="348"/>
      <c r="DW13" s="346"/>
      <c r="DX13" s="347"/>
      <c r="DY13" s="347"/>
      <c r="DZ13" s="347"/>
      <c r="EA13" s="347"/>
      <c r="EB13" s="347"/>
      <c r="EC13" s="348"/>
      <c r="ED13" s="19">
        <v>58347940</v>
      </c>
    </row>
    <row r="14" spans="1:133" s="19" customFormat="1" ht="52.5" customHeight="1">
      <c r="A14" s="349" t="s">
        <v>24</v>
      </c>
      <c r="B14" s="350"/>
      <c r="C14" s="350"/>
      <c r="D14" s="350"/>
      <c r="E14" s="350"/>
      <c r="F14" s="351"/>
      <c r="G14" s="355" t="s">
        <v>284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60"/>
      <c r="Z14" s="352">
        <v>48</v>
      </c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4"/>
      <c r="AL14" s="346">
        <v>38558.5</v>
      </c>
      <c r="AM14" s="347"/>
      <c r="AN14" s="347"/>
      <c r="AO14" s="347"/>
      <c r="AP14" s="347"/>
      <c r="AQ14" s="347"/>
      <c r="AR14" s="347"/>
      <c r="AS14" s="347"/>
      <c r="AT14" s="348"/>
      <c r="AU14" s="346">
        <v>26949.36</v>
      </c>
      <c r="AV14" s="347"/>
      <c r="AW14" s="347"/>
      <c r="AX14" s="347"/>
      <c r="AY14" s="347"/>
      <c r="AZ14" s="347"/>
      <c r="BA14" s="347"/>
      <c r="BB14" s="347"/>
      <c r="BC14" s="348"/>
      <c r="BD14" s="346">
        <v>6714.55</v>
      </c>
      <c r="BE14" s="347"/>
      <c r="BF14" s="347"/>
      <c r="BG14" s="347"/>
      <c r="BH14" s="347"/>
      <c r="BI14" s="347"/>
      <c r="BJ14" s="347"/>
      <c r="BK14" s="347"/>
      <c r="BL14" s="348"/>
      <c r="BM14" s="346">
        <v>4894.59</v>
      </c>
      <c r="BN14" s="347"/>
      <c r="BO14" s="347"/>
      <c r="BP14" s="347"/>
      <c r="BQ14" s="347"/>
      <c r="BR14" s="347"/>
      <c r="BS14" s="347"/>
      <c r="BT14" s="347"/>
      <c r="BU14" s="348"/>
      <c r="BV14" s="346"/>
      <c r="BW14" s="347"/>
      <c r="BX14" s="347"/>
      <c r="BY14" s="347"/>
      <c r="BZ14" s="347"/>
      <c r="CA14" s="347"/>
      <c r="CB14" s="347"/>
      <c r="CC14" s="347"/>
      <c r="CD14" s="347"/>
      <c r="CE14" s="347"/>
      <c r="CF14" s="348"/>
      <c r="CG14" s="346">
        <f>(Z14*(AL14+BV14)*12)</f>
        <v>22209696</v>
      </c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8"/>
      <c r="CS14" s="346">
        <f>CG14</f>
        <v>22209696</v>
      </c>
      <c r="CT14" s="347"/>
      <c r="CU14" s="347"/>
      <c r="CV14" s="347"/>
      <c r="CW14" s="347"/>
      <c r="CX14" s="347"/>
      <c r="CY14" s="347"/>
      <c r="CZ14" s="347"/>
      <c r="DA14" s="347"/>
      <c r="DB14" s="347"/>
      <c r="DC14" s="348"/>
      <c r="DD14" s="346"/>
      <c r="DE14" s="347"/>
      <c r="DF14" s="347"/>
      <c r="DG14" s="347"/>
      <c r="DH14" s="347"/>
      <c r="DI14" s="347"/>
      <c r="DJ14" s="347"/>
      <c r="DK14" s="347"/>
      <c r="DL14" s="347"/>
      <c r="DM14" s="347"/>
      <c r="DN14" s="348"/>
      <c r="DO14" s="346"/>
      <c r="DP14" s="347"/>
      <c r="DQ14" s="347"/>
      <c r="DR14" s="347"/>
      <c r="DS14" s="347"/>
      <c r="DT14" s="347"/>
      <c r="DU14" s="347"/>
      <c r="DV14" s="348"/>
      <c r="DW14" s="346"/>
      <c r="DX14" s="347"/>
      <c r="DY14" s="347"/>
      <c r="DZ14" s="347"/>
      <c r="EA14" s="347"/>
      <c r="EB14" s="347"/>
      <c r="EC14" s="348"/>
    </row>
    <row r="15" spans="1:133" s="19" customFormat="1" ht="51.75" customHeight="1" hidden="1">
      <c r="A15" s="349" t="s">
        <v>25</v>
      </c>
      <c r="B15" s="350"/>
      <c r="C15" s="350"/>
      <c r="D15" s="350"/>
      <c r="E15" s="350"/>
      <c r="F15" s="351"/>
      <c r="G15" s="355" t="s">
        <v>285</v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60"/>
      <c r="Z15" s="352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4"/>
      <c r="AL15" s="346"/>
      <c r="AM15" s="347"/>
      <c r="AN15" s="347"/>
      <c r="AO15" s="347"/>
      <c r="AP15" s="347"/>
      <c r="AQ15" s="347"/>
      <c r="AR15" s="347"/>
      <c r="AS15" s="347"/>
      <c r="AT15" s="348"/>
      <c r="AU15" s="346"/>
      <c r="AV15" s="347"/>
      <c r="AW15" s="347"/>
      <c r="AX15" s="347"/>
      <c r="AY15" s="347"/>
      <c r="AZ15" s="347"/>
      <c r="BA15" s="347"/>
      <c r="BB15" s="347"/>
      <c r="BC15" s="348"/>
      <c r="BD15" s="346"/>
      <c r="BE15" s="347"/>
      <c r="BF15" s="347"/>
      <c r="BG15" s="347"/>
      <c r="BH15" s="347"/>
      <c r="BI15" s="347"/>
      <c r="BJ15" s="347"/>
      <c r="BK15" s="347"/>
      <c r="BL15" s="348"/>
      <c r="BM15" s="346"/>
      <c r="BN15" s="347"/>
      <c r="BO15" s="347"/>
      <c r="BP15" s="347"/>
      <c r="BQ15" s="347"/>
      <c r="BR15" s="347"/>
      <c r="BS15" s="347"/>
      <c r="BT15" s="347"/>
      <c r="BU15" s="348"/>
      <c r="BV15" s="346"/>
      <c r="BW15" s="347"/>
      <c r="BX15" s="347"/>
      <c r="BY15" s="347"/>
      <c r="BZ15" s="347"/>
      <c r="CA15" s="347"/>
      <c r="CB15" s="347"/>
      <c r="CC15" s="347"/>
      <c r="CD15" s="347"/>
      <c r="CE15" s="347"/>
      <c r="CF15" s="348"/>
      <c r="CG15" s="346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8"/>
      <c r="CS15" s="346"/>
      <c r="CT15" s="347"/>
      <c r="CU15" s="347"/>
      <c r="CV15" s="347"/>
      <c r="CW15" s="347"/>
      <c r="CX15" s="347"/>
      <c r="CY15" s="347"/>
      <c r="CZ15" s="347"/>
      <c r="DA15" s="347"/>
      <c r="DB15" s="347"/>
      <c r="DC15" s="348"/>
      <c r="DD15" s="346"/>
      <c r="DE15" s="347"/>
      <c r="DF15" s="347"/>
      <c r="DG15" s="347"/>
      <c r="DH15" s="347"/>
      <c r="DI15" s="347"/>
      <c r="DJ15" s="347"/>
      <c r="DK15" s="347"/>
      <c r="DL15" s="347"/>
      <c r="DM15" s="347"/>
      <c r="DN15" s="348"/>
      <c r="DO15" s="346"/>
      <c r="DP15" s="347"/>
      <c r="DQ15" s="347"/>
      <c r="DR15" s="347"/>
      <c r="DS15" s="347"/>
      <c r="DT15" s="347"/>
      <c r="DU15" s="347"/>
      <c r="DV15" s="348"/>
      <c r="DW15" s="346"/>
      <c r="DX15" s="347"/>
      <c r="DY15" s="347"/>
      <c r="DZ15" s="347"/>
      <c r="EA15" s="347"/>
      <c r="EB15" s="347"/>
      <c r="EC15" s="348"/>
    </row>
    <row r="16" spans="1:133" s="19" customFormat="1" ht="27" customHeight="1">
      <c r="A16" s="349" t="s">
        <v>25</v>
      </c>
      <c r="B16" s="350"/>
      <c r="C16" s="350"/>
      <c r="D16" s="350"/>
      <c r="E16" s="350"/>
      <c r="F16" s="351"/>
      <c r="G16" s="355" t="s">
        <v>286</v>
      </c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60"/>
      <c r="Z16" s="352">
        <v>12</v>
      </c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4"/>
      <c r="AL16" s="346">
        <f>AU16+BD16+BM16</f>
        <v>30376</v>
      </c>
      <c r="AM16" s="347"/>
      <c r="AN16" s="347"/>
      <c r="AO16" s="347"/>
      <c r="AP16" s="347"/>
      <c r="AQ16" s="347"/>
      <c r="AR16" s="347"/>
      <c r="AS16" s="347"/>
      <c r="AT16" s="348"/>
      <c r="AU16" s="346">
        <v>20503.96</v>
      </c>
      <c r="AV16" s="347"/>
      <c r="AW16" s="347"/>
      <c r="AX16" s="347"/>
      <c r="AY16" s="347"/>
      <c r="AZ16" s="347"/>
      <c r="BA16" s="347"/>
      <c r="BB16" s="347"/>
      <c r="BC16" s="348"/>
      <c r="BD16" s="346">
        <v>744.87</v>
      </c>
      <c r="BE16" s="347"/>
      <c r="BF16" s="347"/>
      <c r="BG16" s="347"/>
      <c r="BH16" s="347"/>
      <c r="BI16" s="347"/>
      <c r="BJ16" s="347"/>
      <c r="BK16" s="347"/>
      <c r="BL16" s="348"/>
      <c r="BM16" s="346">
        <v>9127.17</v>
      </c>
      <c r="BN16" s="347"/>
      <c r="BO16" s="347"/>
      <c r="BP16" s="347"/>
      <c r="BQ16" s="347"/>
      <c r="BR16" s="347"/>
      <c r="BS16" s="347"/>
      <c r="BT16" s="347"/>
      <c r="BU16" s="348"/>
      <c r="BV16" s="346"/>
      <c r="BW16" s="347"/>
      <c r="BX16" s="347"/>
      <c r="BY16" s="347"/>
      <c r="BZ16" s="347"/>
      <c r="CA16" s="347"/>
      <c r="CB16" s="347"/>
      <c r="CC16" s="347"/>
      <c r="CD16" s="347"/>
      <c r="CE16" s="347"/>
      <c r="CF16" s="348"/>
      <c r="CG16" s="346">
        <f>(Z16*(AL16+BV16)*12)</f>
        <v>4374144</v>
      </c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8"/>
      <c r="CS16" s="346">
        <f>CG16</f>
        <v>4374144</v>
      </c>
      <c r="CT16" s="347"/>
      <c r="CU16" s="347"/>
      <c r="CV16" s="347"/>
      <c r="CW16" s="347"/>
      <c r="CX16" s="347"/>
      <c r="CY16" s="347"/>
      <c r="CZ16" s="347"/>
      <c r="DA16" s="347"/>
      <c r="DB16" s="347"/>
      <c r="DC16" s="348"/>
      <c r="DD16" s="346"/>
      <c r="DE16" s="347"/>
      <c r="DF16" s="347"/>
      <c r="DG16" s="347"/>
      <c r="DH16" s="347"/>
      <c r="DI16" s="347"/>
      <c r="DJ16" s="347"/>
      <c r="DK16" s="347"/>
      <c r="DL16" s="347"/>
      <c r="DM16" s="347"/>
      <c r="DN16" s="348"/>
      <c r="DO16" s="346"/>
      <c r="DP16" s="347"/>
      <c r="DQ16" s="347"/>
      <c r="DR16" s="347"/>
      <c r="DS16" s="347"/>
      <c r="DT16" s="347"/>
      <c r="DU16" s="347"/>
      <c r="DV16" s="348"/>
      <c r="DW16" s="346"/>
      <c r="DX16" s="347"/>
      <c r="DY16" s="347"/>
      <c r="DZ16" s="347"/>
      <c r="EA16" s="347"/>
      <c r="EB16" s="347"/>
      <c r="EC16" s="348"/>
    </row>
    <row r="17" spans="1:134" s="19" customFormat="1" ht="86.25" customHeight="1">
      <c r="A17" s="349" t="s">
        <v>8</v>
      </c>
      <c r="B17" s="350"/>
      <c r="C17" s="350"/>
      <c r="D17" s="350"/>
      <c r="E17" s="350"/>
      <c r="F17" s="351"/>
      <c r="G17" s="355" t="s">
        <v>281</v>
      </c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7"/>
      <c r="Z17" s="352">
        <v>50</v>
      </c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4"/>
      <c r="AL17" s="346">
        <v>1166.67</v>
      </c>
      <c r="AM17" s="347"/>
      <c r="AN17" s="347"/>
      <c r="AO17" s="347"/>
      <c r="AP17" s="347"/>
      <c r="AQ17" s="347"/>
      <c r="AR17" s="347"/>
      <c r="AS17" s="347"/>
      <c r="AT17" s="348"/>
      <c r="AU17" s="346" t="s">
        <v>1</v>
      </c>
      <c r="AV17" s="347"/>
      <c r="AW17" s="347"/>
      <c r="AX17" s="347"/>
      <c r="AY17" s="347"/>
      <c r="AZ17" s="347"/>
      <c r="BA17" s="347"/>
      <c r="BB17" s="347"/>
      <c r="BC17" s="348"/>
      <c r="BD17" s="346" t="s">
        <v>1</v>
      </c>
      <c r="BE17" s="347"/>
      <c r="BF17" s="347"/>
      <c r="BG17" s="347"/>
      <c r="BH17" s="347"/>
      <c r="BI17" s="347"/>
      <c r="BJ17" s="347"/>
      <c r="BK17" s="347"/>
      <c r="BL17" s="348"/>
      <c r="BM17" s="346" t="s">
        <v>1</v>
      </c>
      <c r="BN17" s="347"/>
      <c r="BO17" s="347"/>
      <c r="BP17" s="347"/>
      <c r="BQ17" s="347"/>
      <c r="BR17" s="347"/>
      <c r="BS17" s="347"/>
      <c r="BT17" s="347"/>
      <c r="BU17" s="348"/>
      <c r="BV17" s="346" t="s">
        <v>1</v>
      </c>
      <c r="BW17" s="347"/>
      <c r="BX17" s="347"/>
      <c r="BY17" s="347"/>
      <c r="BZ17" s="347"/>
      <c r="CA17" s="347"/>
      <c r="CB17" s="347"/>
      <c r="CC17" s="347"/>
      <c r="CD17" s="347"/>
      <c r="CE17" s="347"/>
      <c r="CF17" s="348"/>
      <c r="CG17" s="346">
        <f>Z17*AL17*12</f>
        <v>700002</v>
      </c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8"/>
      <c r="CS17" s="346">
        <f>CG17</f>
        <v>700002</v>
      </c>
      <c r="CT17" s="347"/>
      <c r="CU17" s="347"/>
      <c r="CV17" s="347"/>
      <c r="CW17" s="347"/>
      <c r="CX17" s="347"/>
      <c r="CY17" s="347"/>
      <c r="CZ17" s="347"/>
      <c r="DA17" s="347"/>
      <c r="DB17" s="347"/>
      <c r="DC17" s="348"/>
      <c r="DD17" s="346"/>
      <c r="DE17" s="347"/>
      <c r="DF17" s="347"/>
      <c r="DG17" s="347"/>
      <c r="DH17" s="347"/>
      <c r="DI17" s="347"/>
      <c r="DJ17" s="347"/>
      <c r="DK17" s="347"/>
      <c r="DL17" s="347"/>
      <c r="DM17" s="347"/>
      <c r="DN17" s="348"/>
      <c r="DO17" s="346"/>
      <c r="DP17" s="347"/>
      <c r="DQ17" s="347"/>
      <c r="DR17" s="347"/>
      <c r="DS17" s="347"/>
      <c r="DT17" s="347"/>
      <c r="DU17" s="347"/>
      <c r="DV17" s="348"/>
      <c r="DW17" s="346"/>
      <c r="DX17" s="347"/>
      <c r="DY17" s="347"/>
      <c r="DZ17" s="347"/>
      <c r="EA17" s="347"/>
      <c r="EB17" s="347"/>
      <c r="EC17" s="348"/>
      <c r="ED17" s="19">
        <v>700000</v>
      </c>
    </row>
    <row r="18" spans="1:133" s="19" customFormat="1" ht="16.5" customHeight="1">
      <c r="A18" s="358" t="s">
        <v>18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7"/>
      <c r="AL18" s="346"/>
      <c r="AM18" s="347"/>
      <c r="AN18" s="347"/>
      <c r="AO18" s="347"/>
      <c r="AP18" s="347"/>
      <c r="AQ18" s="347"/>
      <c r="AR18" s="347"/>
      <c r="AS18" s="347"/>
      <c r="AT18" s="348"/>
      <c r="AU18" s="346" t="s">
        <v>1</v>
      </c>
      <c r="AV18" s="347"/>
      <c r="AW18" s="347"/>
      <c r="AX18" s="347"/>
      <c r="AY18" s="347"/>
      <c r="AZ18" s="347"/>
      <c r="BA18" s="347"/>
      <c r="BB18" s="347"/>
      <c r="BC18" s="348"/>
      <c r="BD18" s="346" t="s">
        <v>1</v>
      </c>
      <c r="BE18" s="347"/>
      <c r="BF18" s="347"/>
      <c r="BG18" s="347"/>
      <c r="BH18" s="347"/>
      <c r="BI18" s="347"/>
      <c r="BJ18" s="347"/>
      <c r="BK18" s="347"/>
      <c r="BL18" s="348"/>
      <c r="BM18" s="346" t="s">
        <v>1</v>
      </c>
      <c r="BN18" s="347"/>
      <c r="BO18" s="347"/>
      <c r="BP18" s="347"/>
      <c r="BQ18" s="347"/>
      <c r="BR18" s="347"/>
      <c r="BS18" s="347"/>
      <c r="BT18" s="347"/>
      <c r="BU18" s="348"/>
      <c r="BV18" s="346"/>
      <c r="BW18" s="347"/>
      <c r="BX18" s="347"/>
      <c r="BY18" s="347"/>
      <c r="BZ18" s="347"/>
      <c r="CA18" s="347"/>
      <c r="CB18" s="347"/>
      <c r="CC18" s="347"/>
      <c r="CD18" s="347"/>
      <c r="CE18" s="347"/>
      <c r="CF18" s="348"/>
      <c r="CG18" s="346">
        <f>CG17+CG12</f>
        <v>85631682</v>
      </c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8"/>
      <c r="CS18" s="346">
        <f>CS17+CS12</f>
        <v>85631682</v>
      </c>
      <c r="CT18" s="347"/>
      <c r="CU18" s="347"/>
      <c r="CV18" s="347"/>
      <c r="CW18" s="347"/>
      <c r="CX18" s="347"/>
      <c r="CY18" s="347"/>
      <c r="CZ18" s="347"/>
      <c r="DA18" s="347"/>
      <c r="DB18" s="347"/>
      <c r="DC18" s="348"/>
      <c r="DD18" s="346"/>
      <c r="DE18" s="347"/>
      <c r="DF18" s="347"/>
      <c r="DG18" s="347"/>
      <c r="DH18" s="347"/>
      <c r="DI18" s="347"/>
      <c r="DJ18" s="347"/>
      <c r="DK18" s="347"/>
      <c r="DL18" s="347"/>
      <c r="DM18" s="347"/>
      <c r="DN18" s="348"/>
      <c r="DO18" s="346"/>
      <c r="DP18" s="347"/>
      <c r="DQ18" s="347"/>
      <c r="DR18" s="347"/>
      <c r="DS18" s="347"/>
      <c r="DT18" s="347"/>
      <c r="DU18" s="347"/>
      <c r="DV18" s="348"/>
      <c r="DW18" s="346"/>
      <c r="DX18" s="347"/>
      <c r="DY18" s="347"/>
      <c r="DZ18" s="347"/>
      <c r="EA18" s="347"/>
      <c r="EB18" s="347"/>
      <c r="EC18" s="348"/>
    </row>
    <row r="19" spans="1:133" ht="15" hidden="1">
      <c r="A19" s="333" t="s">
        <v>252</v>
      </c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34"/>
      <c r="CI19" s="334"/>
      <c r="CJ19" s="334"/>
      <c r="CK19" s="334"/>
      <c r="CL19" s="334"/>
      <c r="CM19" s="334"/>
      <c r="CN19" s="334"/>
      <c r="CO19" s="334"/>
      <c r="CP19" s="334"/>
      <c r="CQ19" s="334"/>
      <c r="CR19" s="334"/>
      <c r="CS19" s="334"/>
      <c r="CT19" s="334"/>
      <c r="CU19" s="334"/>
      <c r="CV19" s="334"/>
      <c r="CW19" s="334"/>
      <c r="CX19" s="334"/>
      <c r="CY19" s="334"/>
      <c r="CZ19" s="334"/>
      <c r="DA19" s="334"/>
      <c r="DB19" s="334"/>
      <c r="DC19" s="334"/>
      <c r="DD19" s="334"/>
      <c r="DE19" s="334"/>
      <c r="DF19" s="334"/>
      <c r="DG19" s="334"/>
      <c r="DH19" s="334"/>
      <c r="DI19" s="334"/>
      <c r="DJ19" s="334"/>
      <c r="DK19" s="334"/>
      <c r="DL19" s="334"/>
      <c r="DM19" s="334"/>
      <c r="DN19" s="334"/>
      <c r="DO19" s="334"/>
      <c r="DP19" s="334"/>
      <c r="DQ19" s="334"/>
      <c r="DR19" s="334"/>
      <c r="DS19" s="334"/>
      <c r="DT19" s="334"/>
      <c r="DU19" s="334"/>
      <c r="DV19" s="334"/>
      <c r="DW19" s="334"/>
      <c r="DX19" s="334"/>
      <c r="DY19" s="334"/>
      <c r="DZ19" s="334"/>
      <c r="EA19" s="334"/>
      <c r="EB19" s="334"/>
      <c r="EC19" s="334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Z14:AK14"/>
    <mergeCell ref="AL14:AT14"/>
    <mergeCell ref="AU14:BC14"/>
    <mergeCell ref="A16:F16"/>
    <mergeCell ref="Z16:AK16"/>
    <mergeCell ref="AL16:AT16"/>
    <mergeCell ref="AU16:BC16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4"/>
  <sheetViews>
    <sheetView zoomScaleSheetLayoutView="100" zoomScalePageLayoutView="0" workbookViewId="0" topLeftCell="A1">
      <selection activeCell="E25" sqref="E25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64" t="s">
        <v>295</v>
      </c>
      <c r="B1" s="364"/>
      <c r="C1" s="364"/>
      <c r="D1" s="364"/>
      <c r="E1" s="364"/>
      <c r="F1" s="364"/>
      <c r="G1" s="364"/>
      <c r="H1" s="364"/>
      <c r="I1" s="364"/>
    </row>
    <row r="2" s="4" customFormat="1" ht="15"/>
    <row r="3" spans="1:9" s="7" customFormat="1" ht="12.75">
      <c r="A3" s="361" t="s">
        <v>3</v>
      </c>
      <c r="B3" s="361"/>
      <c r="C3" s="361" t="s">
        <v>31</v>
      </c>
      <c r="D3" s="361" t="s">
        <v>32</v>
      </c>
      <c r="E3" s="361" t="s">
        <v>33</v>
      </c>
      <c r="F3" s="362" t="s">
        <v>0</v>
      </c>
      <c r="G3" s="363"/>
      <c r="H3" s="363"/>
      <c r="I3" s="363"/>
    </row>
    <row r="4" spans="1:9" s="7" customFormat="1" ht="11.25">
      <c r="A4" s="361"/>
      <c r="B4" s="361"/>
      <c r="C4" s="361"/>
      <c r="D4" s="361"/>
      <c r="E4" s="361"/>
      <c r="F4" s="362" t="s">
        <v>217</v>
      </c>
      <c r="G4" s="362" t="s">
        <v>221</v>
      </c>
      <c r="H4" s="362" t="s">
        <v>19</v>
      </c>
      <c r="I4" s="362"/>
    </row>
    <row r="5" spans="1:9" s="7" customFormat="1" ht="34.5" customHeight="1">
      <c r="A5" s="361"/>
      <c r="B5" s="361"/>
      <c r="C5" s="361"/>
      <c r="D5" s="361"/>
      <c r="E5" s="361"/>
      <c r="F5" s="363"/>
      <c r="G5" s="363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288</v>
      </c>
      <c r="C7" s="26" t="s">
        <v>1</v>
      </c>
      <c r="D7" s="26" t="s">
        <v>1</v>
      </c>
      <c r="E7" s="27">
        <f>E8</f>
        <v>18520074.9</v>
      </c>
      <c r="F7" s="27">
        <f>E7</f>
        <v>18520074.9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v>84931680</v>
      </c>
      <c r="E8" s="31">
        <v>18520074.9</v>
      </c>
      <c r="F8" s="31">
        <f>F22-F20-F15-F12</f>
        <v>18520074.9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291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296</v>
      </c>
      <c r="C11" s="26" t="s">
        <v>1</v>
      </c>
      <c r="D11" s="26" t="s">
        <v>1</v>
      </c>
      <c r="E11" s="27">
        <f>E12+E15</f>
        <v>2700827.4239999996</v>
      </c>
      <c r="F11" s="27">
        <f>F12+F15</f>
        <v>2700827.4239999996</v>
      </c>
      <c r="G11" s="27"/>
      <c r="H11" s="27"/>
      <c r="I11" s="27"/>
    </row>
    <row r="12" spans="1:9" s="5" customFormat="1" ht="89.25">
      <c r="A12" s="28" t="s">
        <v>26</v>
      </c>
      <c r="B12" s="29" t="s">
        <v>289</v>
      </c>
      <c r="C12" s="30">
        <v>2.9</v>
      </c>
      <c r="D12" s="31">
        <v>84931680</v>
      </c>
      <c r="E12" s="31">
        <f>D12*2.9%</f>
        <v>2463018.7199999997</v>
      </c>
      <c r="F12" s="31">
        <f>E12</f>
        <v>2463018.7199999997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290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292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297</v>
      </c>
      <c r="C15" s="31">
        <v>0.28</v>
      </c>
      <c r="D15" s="31">
        <v>84931680</v>
      </c>
      <c r="E15" s="31">
        <f>D15*0.28%</f>
        <v>237808.70400000003</v>
      </c>
      <c r="F15" s="31">
        <f>E15</f>
        <v>237808.70400000003</v>
      </c>
      <c r="G15" s="31"/>
      <c r="H15" s="31"/>
      <c r="I15" s="31"/>
    </row>
    <row r="16" spans="1:9" s="5" customFormat="1" ht="51" hidden="1">
      <c r="A16" s="28" t="s">
        <v>9</v>
      </c>
      <c r="B16" s="29" t="s">
        <v>262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265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263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264</v>
      </c>
      <c r="C19" s="26">
        <v>4.1</v>
      </c>
      <c r="D19" s="26" t="s">
        <v>1</v>
      </c>
      <c r="E19" s="27">
        <f>E20</f>
        <v>4331515.68</v>
      </c>
      <c r="F19" s="27">
        <f>F20</f>
        <v>4331515.68</v>
      </c>
      <c r="G19" s="27"/>
      <c r="H19" s="27"/>
      <c r="I19" s="27"/>
    </row>
    <row r="20" spans="1:9" s="5" customFormat="1" ht="38.25">
      <c r="A20" s="28" t="s">
        <v>12</v>
      </c>
      <c r="B20" s="29" t="s">
        <v>293</v>
      </c>
      <c r="C20" s="30">
        <v>5.1</v>
      </c>
      <c r="D20" s="31">
        <v>84931680</v>
      </c>
      <c r="E20" s="31">
        <f>D20*5.1%</f>
        <v>4331515.68</v>
      </c>
      <c r="F20" s="31">
        <f>E20</f>
        <v>4331515.68</v>
      </c>
      <c r="G20" s="31"/>
      <c r="H20" s="31"/>
      <c r="I20" s="31"/>
    </row>
    <row r="21" spans="1:9" s="5" customFormat="1" ht="63.75" hidden="1">
      <c r="A21" s="28" t="s">
        <v>222</v>
      </c>
      <c r="B21" s="29" t="s">
        <v>294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68" t="s">
        <v>18</v>
      </c>
      <c r="B22" s="369"/>
      <c r="C22" s="369"/>
      <c r="D22" s="369"/>
      <c r="E22" s="31">
        <f>E7+E11+E19</f>
        <v>25552418.003999997</v>
      </c>
      <c r="F22" s="31">
        <f>F7+F11+F19</f>
        <v>25552418.003999997</v>
      </c>
      <c r="G22" s="31"/>
      <c r="H22" s="32"/>
      <c r="I22" s="32"/>
    </row>
    <row r="23" spans="1:9" ht="34.5" customHeight="1" hidden="1">
      <c r="A23" s="366" t="s">
        <v>261</v>
      </c>
      <c r="B23" s="367"/>
      <c r="C23" s="367"/>
      <c r="D23" s="367"/>
      <c r="E23" s="367"/>
      <c r="F23" s="367"/>
      <c r="G23" s="367"/>
      <c r="H23" s="367"/>
      <c r="I23" s="367"/>
    </row>
    <row r="24" spans="1:9" s="2" customFormat="1" ht="59.25" customHeight="1" hidden="1">
      <c r="A24" s="365" t="s">
        <v>278</v>
      </c>
      <c r="B24" s="365"/>
      <c r="C24" s="365"/>
      <c r="D24" s="365"/>
      <c r="E24" s="365"/>
      <c r="F24" s="365"/>
      <c r="G24" s="365"/>
      <c r="H24" s="365"/>
      <c r="I24" s="365"/>
    </row>
  </sheetData>
  <sheetProtection/>
  <mergeCells count="13"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  <mergeCell ref="A1:I1"/>
    <mergeCell ref="G4:G5"/>
    <mergeCell ref="F3:I3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50">
      <selection activeCell="DV59" sqref="DV59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406" t="s">
        <v>3</v>
      </c>
      <c r="B5" s="407"/>
      <c r="C5" s="407"/>
      <c r="D5" s="407"/>
      <c r="E5" s="407"/>
      <c r="F5" s="408"/>
      <c r="G5" s="406" t="s">
        <v>22</v>
      </c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8"/>
      <c r="AC5" s="406" t="s">
        <v>39</v>
      </c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8"/>
      <c r="AQ5" s="406" t="s">
        <v>40</v>
      </c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6" t="s">
        <v>41</v>
      </c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8"/>
      <c r="BS5" s="401" t="s">
        <v>0</v>
      </c>
      <c r="BT5" s="431"/>
      <c r="BU5" s="431"/>
      <c r="BV5" s="431"/>
      <c r="BW5" s="431"/>
      <c r="BX5" s="431"/>
      <c r="BY5" s="431"/>
      <c r="BZ5" s="431"/>
      <c r="CA5" s="431"/>
      <c r="CB5" s="431"/>
      <c r="CC5" s="431"/>
      <c r="CD5" s="431"/>
      <c r="CE5" s="431"/>
      <c r="CF5" s="431"/>
      <c r="CG5" s="431"/>
      <c r="CH5" s="431"/>
      <c r="CI5" s="431"/>
      <c r="CJ5" s="431"/>
      <c r="CK5" s="431"/>
      <c r="CL5" s="431"/>
      <c r="CM5" s="431"/>
      <c r="CN5" s="431"/>
      <c r="CO5" s="431"/>
      <c r="CP5" s="431"/>
      <c r="CQ5" s="431"/>
      <c r="CR5" s="431"/>
      <c r="CS5" s="431"/>
      <c r="CT5" s="431"/>
      <c r="CU5" s="431"/>
      <c r="CV5" s="431"/>
      <c r="CW5" s="431"/>
      <c r="CX5" s="431"/>
      <c r="CY5" s="431"/>
      <c r="CZ5" s="431"/>
      <c r="DA5" s="431"/>
      <c r="DB5" s="431"/>
      <c r="DC5" s="431"/>
      <c r="DD5" s="431"/>
      <c r="DE5" s="431"/>
      <c r="DF5" s="431"/>
      <c r="DG5" s="431"/>
      <c r="DH5" s="431"/>
      <c r="DI5" s="431"/>
      <c r="DJ5" s="431"/>
      <c r="DK5" s="431"/>
      <c r="DL5" s="431"/>
      <c r="DM5" s="431"/>
      <c r="DN5" s="431"/>
      <c r="DO5" s="431"/>
      <c r="DP5" s="431"/>
      <c r="DQ5" s="431"/>
      <c r="DR5" s="431"/>
      <c r="DS5" s="431"/>
      <c r="DT5" s="431"/>
      <c r="DU5" s="432"/>
    </row>
    <row r="6" spans="1:125" s="3" customFormat="1" ht="72" customHeight="1">
      <c r="A6" s="409"/>
      <c r="B6" s="410"/>
      <c r="C6" s="410"/>
      <c r="D6" s="410"/>
      <c r="E6" s="410"/>
      <c r="F6" s="411"/>
      <c r="G6" s="409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1"/>
      <c r="AC6" s="409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1"/>
      <c r="AQ6" s="409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09"/>
      <c r="BF6" s="410"/>
      <c r="BG6" s="410"/>
      <c r="BH6" s="410"/>
      <c r="BI6" s="410"/>
      <c r="BJ6" s="410"/>
      <c r="BK6" s="410"/>
      <c r="BL6" s="410"/>
      <c r="BM6" s="410"/>
      <c r="BN6" s="410"/>
      <c r="BO6" s="410"/>
      <c r="BP6" s="410"/>
      <c r="BQ6" s="410"/>
      <c r="BR6" s="411"/>
      <c r="BS6" s="433" t="s">
        <v>219</v>
      </c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5"/>
      <c r="CG6" s="433" t="s">
        <v>221</v>
      </c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5"/>
      <c r="CW6" s="496" t="s">
        <v>19</v>
      </c>
      <c r="CX6" s="496"/>
      <c r="CY6" s="496"/>
      <c r="CZ6" s="496"/>
      <c r="DA6" s="496"/>
      <c r="DB6" s="496"/>
      <c r="DC6" s="496"/>
      <c r="DD6" s="496"/>
      <c r="DE6" s="496"/>
      <c r="DF6" s="496"/>
      <c r="DG6" s="496"/>
      <c r="DH6" s="496"/>
      <c r="DI6" s="496"/>
      <c r="DJ6" s="496"/>
      <c r="DK6" s="496"/>
      <c r="DL6" s="496"/>
      <c r="DM6" s="496"/>
      <c r="DN6" s="496"/>
      <c r="DO6" s="496"/>
      <c r="DP6" s="496"/>
      <c r="DQ6" s="496"/>
      <c r="DR6" s="496"/>
      <c r="DS6" s="496"/>
      <c r="DT6" s="496"/>
      <c r="DU6" s="497"/>
    </row>
    <row r="7" spans="1:125" s="3" customFormat="1" ht="25.5" customHeight="1">
      <c r="A7" s="412"/>
      <c r="B7" s="413"/>
      <c r="C7" s="413"/>
      <c r="D7" s="413"/>
      <c r="E7" s="413"/>
      <c r="F7" s="414"/>
      <c r="G7" s="412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4"/>
      <c r="AC7" s="412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4"/>
      <c r="AQ7" s="412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2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4"/>
      <c r="BS7" s="436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8"/>
      <c r="CG7" s="436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8"/>
      <c r="CW7" s="401" t="s">
        <v>2</v>
      </c>
      <c r="CX7" s="402"/>
      <c r="CY7" s="402"/>
      <c r="CZ7" s="402"/>
      <c r="DA7" s="402"/>
      <c r="DB7" s="402"/>
      <c r="DC7" s="402"/>
      <c r="DD7" s="402"/>
      <c r="DE7" s="402"/>
      <c r="DF7" s="402"/>
      <c r="DG7" s="402"/>
      <c r="DH7" s="402"/>
      <c r="DI7" s="403"/>
      <c r="DJ7" s="401" t="s">
        <v>34</v>
      </c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3"/>
    </row>
    <row r="8" spans="1:125" s="6" customFormat="1" ht="12.75">
      <c r="A8" s="391">
        <v>1</v>
      </c>
      <c r="B8" s="392"/>
      <c r="C8" s="392"/>
      <c r="D8" s="392"/>
      <c r="E8" s="392"/>
      <c r="F8" s="393"/>
      <c r="G8" s="391">
        <v>2</v>
      </c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3"/>
      <c r="AC8" s="391">
        <v>3</v>
      </c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3"/>
      <c r="AQ8" s="391">
        <v>4</v>
      </c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1">
        <v>5</v>
      </c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3"/>
      <c r="BS8" s="391">
        <v>6</v>
      </c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3"/>
      <c r="CG8" s="391">
        <v>7</v>
      </c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3"/>
      <c r="CW8" s="391">
        <v>8</v>
      </c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3"/>
      <c r="DJ8" s="391">
        <v>9</v>
      </c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3"/>
    </row>
    <row r="9" spans="1:125" s="22" customFormat="1" ht="26.25" customHeight="1">
      <c r="A9" s="475" t="s">
        <v>7</v>
      </c>
      <c r="B9" s="476"/>
      <c r="C9" s="476"/>
      <c r="D9" s="476"/>
      <c r="E9" s="476"/>
      <c r="F9" s="477"/>
      <c r="G9" s="490" t="s">
        <v>42</v>
      </c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2"/>
      <c r="AC9" s="457" t="s">
        <v>1</v>
      </c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9"/>
      <c r="AQ9" s="457" t="s">
        <v>1</v>
      </c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7">
        <f>BE10</f>
        <v>6608199.99994</v>
      </c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9"/>
      <c r="BS9" s="447">
        <f>BS10</f>
        <v>6608199.99994</v>
      </c>
      <c r="BT9" s="448"/>
      <c r="BU9" s="448"/>
      <c r="BV9" s="448"/>
      <c r="BW9" s="448"/>
      <c r="BX9" s="448"/>
      <c r="BY9" s="448"/>
      <c r="BZ9" s="448"/>
      <c r="CA9" s="448"/>
      <c r="CB9" s="448"/>
      <c r="CC9" s="448"/>
      <c r="CD9" s="448"/>
      <c r="CE9" s="448"/>
      <c r="CF9" s="449"/>
      <c r="CG9" s="447"/>
      <c r="CH9" s="448"/>
      <c r="CI9" s="448"/>
      <c r="CJ9" s="448"/>
      <c r="CK9" s="448"/>
      <c r="CL9" s="448"/>
      <c r="CM9" s="448"/>
      <c r="CN9" s="448"/>
      <c r="CO9" s="448"/>
      <c r="CP9" s="448"/>
      <c r="CQ9" s="448"/>
      <c r="CR9" s="448"/>
      <c r="CS9" s="448"/>
      <c r="CT9" s="448"/>
      <c r="CU9" s="448"/>
      <c r="CV9" s="449"/>
      <c r="CW9" s="457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9"/>
      <c r="DJ9" s="457"/>
      <c r="DK9" s="458"/>
      <c r="DL9" s="458"/>
      <c r="DM9" s="458"/>
      <c r="DN9" s="458"/>
      <c r="DO9" s="458"/>
      <c r="DP9" s="458"/>
      <c r="DQ9" s="458"/>
      <c r="DR9" s="458"/>
      <c r="DS9" s="458"/>
      <c r="DT9" s="458"/>
      <c r="DU9" s="459"/>
    </row>
    <row r="10" spans="1:126" s="5" customFormat="1" ht="26.25" customHeight="1">
      <c r="A10" s="472" t="s">
        <v>23</v>
      </c>
      <c r="B10" s="473"/>
      <c r="C10" s="473"/>
      <c r="D10" s="473"/>
      <c r="E10" s="473"/>
      <c r="F10" s="474"/>
      <c r="G10" s="493" t="s">
        <v>43</v>
      </c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4"/>
      <c r="Y10" s="494"/>
      <c r="Z10" s="494"/>
      <c r="AA10" s="494"/>
      <c r="AB10" s="495"/>
      <c r="AC10" s="439">
        <v>300372727.27</v>
      </c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1"/>
      <c r="AQ10" s="439">
        <v>2.2</v>
      </c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39">
        <f>AC10*AQ10/100</f>
        <v>6608199.99994</v>
      </c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1"/>
      <c r="BS10" s="439">
        <f>BE10</f>
        <v>6608199.99994</v>
      </c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1"/>
      <c r="CG10" s="439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1"/>
      <c r="CW10" s="442"/>
      <c r="CX10" s="443"/>
      <c r="CY10" s="443"/>
      <c r="CZ10" s="443"/>
      <c r="DA10" s="443"/>
      <c r="DB10" s="443"/>
      <c r="DC10" s="443"/>
      <c r="DD10" s="443"/>
      <c r="DE10" s="443"/>
      <c r="DF10" s="443"/>
      <c r="DG10" s="443"/>
      <c r="DH10" s="443"/>
      <c r="DI10" s="444"/>
      <c r="DJ10" s="442"/>
      <c r="DK10" s="443"/>
      <c r="DL10" s="443"/>
      <c r="DM10" s="443"/>
      <c r="DN10" s="443"/>
      <c r="DO10" s="443"/>
      <c r="DP10" s="443"/>
      <c r="DQ10" s="443"/>
      <c r="DR10" s="443"/>
      <c r="DS10" s="443"/>
      <c r="DT10" s="443"/>
      <c r="DU10" s="444"/>
      <c r="DV10" s="9">
        <f>7168400-BS19-BS20-BS21</f>
        <v>6608200.0037</v>
      </c>
    </row>
    <row r="11" spans="1:125" s="5" customFormat="1" ht="12.75" customHeight="1" hidden="1">
      <c r="A11" s="466" t="s">
        <v>46</v>
      </c>
      <c r="B11" s="467"/>
      <c r="C11" s="467"/>
      <c r="D11" s="467"/>
      <c r="E11" s="467"/>
      <c r="F11" s="468"/>
      <c r="G11" s="478" t="s">
        <v>44</v>
      </c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80"/>
      <c r="AC11" s="460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2"/>
      <c r="AQ11" s="460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2"/>
      <c r="BE11" s="460"/>
      <c r="BF11" s="461"/>
      <c r="BG11" s="461"/>
      <c r="BH11" s="461"/>
      <c r="BI11" s="461"/>
      <c r="BJ11" s="461"/>
      <c r="BK11" s="461"/>
      <c r="BL11" s="461"/>
      <c r="BM11" s="461"/>
      <c r="BN11" s="461"/>
      <c r="BO11" s="461"/>
      <c r="BP11" s="461"/>
      <c r="BQ11" s="461"/>
      <c r="BR11" s="462"/>
      <c r="BS11" s="460"/>
      <c r="BT11" s="461"/>
      <c r="BU11" s="461"/>
      <c r="BV11" s="461"/>
      <c r="BW11" s="461"/>
      <c r="BX11" s="461"/>
      <c r="BY11" s="461"/>
      <c r="BZ11" s="461"/>
      <c r="CA11" s="461"/>
      <c r="CB11" s="461"/>
      <c r="CC11" s="461"/>
      <c r="CD11" s="461"/>
      <c r="CE11" s="461"/>
      <c r="CF11" s="462"/>
      <c r="CG11" s="460"/>
      <c r="CH11" s="461"/>
      <c r="CI11" s="461"/>
      <c r="CJ11" s="461"/>
      <c r="CK11" s="461"/>
      <c r="CL11" s="461"/>
      <c r="CM11" s="461"/>
      <c r="CN11" s="461"/>
      <c r="CO11" s="461"/>
      <c r="CP11" s="461"/>
      <c r="CQ11" s="461"/>
      <c r="CR11" s="461"/>
      <c r="CS11" s="461"/>
      <c r="CT11" s="461"/>
      <c r="CU11" s="461"/>
      <c r="CV11" s="462"/>
      <c r="CW11" s="484"/>
      <c r="CX11" s="485"/>
      <c r="CY11" s="485"/>
      <c r="CZ11" s="485"/>
      <c r="DA11" s="485"/>
      <c r="DB11" s="485"/>
      <c r="DC11" s="485"/>
      <c r="DD11" s="485"/>
      <c r="DE11" s="485"/>
      <c r="DF11" s="485"/>
      <c r="DG11" s="485"/>
      <c r="DH11" s="485"/>
      <c r="DI11" s="486"/>
      <c r="DJ11" s="484"/>
      <c r="DK11" s="485"/>
      <c r="DL11" s="485"/>
      <c r="DM11" s="485"/>
      <c r="DN11" s="485"/>
      <c r="DO11" s="485"/>
      <c r="DP11" s="485"/>
      <c r="DQ11" s="485"/>
      <c r="DR11" s="485"/>
      <c r="DS11" s="485"/>
      <c r="DT11" s="485"/>
      <c r="DU11" s="486"/>
    </row>
    <row r="12" spans="1:125" s="5" customFormat="1" ht="12.75" hidden="1">
      <c r="A12" s="469"/>
      <c r="B12" s="470"/>
      <c r="C12" s="470"/>
      <c r="D12" s="470"/>
      <c r="E12" s="470"/>
      <c r="F12" s="471"/>
      <c r="G12" s="498" t="s">
        <v>45</v>
      </c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500"/>
      <c r="AC12" s="463"/>
      <c r="AD12" s="464"/>
      <c r="AE12" s="464"/>
      <c r="AF12" s="464"/>
      <c r="AG12" s="464"/>
      <c r="AH12" s="464"/>
      <c r="AI12" s="464"/>
      <c r="AJ12" s="464"/>
      <c r="AK12" s="464"/>
      <c r="AL12" s="464"/>
      <c r="AM12" s="464"/>
      <c r="AN12" s="464"/>
      <c r="AO12" s="464"/>
      <c r="AP12" s="465"/>
      <c r="AQ12" s="463"/>
      <c r="AR12" s="464"/>
      <c r="AS12" s="464"/>
      <c r="AT12" s="464"/>
      <c r="AU12" s="464"/>
      <c r="AV12" s="464"/>
      <c r="AW12" s="464"/>
      <c r="AX12" s="464"/>
      <c r="AY12" s="464"/>
      <c r="AZ12" s="464"/>
      <c r="BA12" s="464"/>
      <c r="BB12" s="464"/>
      <c r="BC12" s="464"/>
      <c r="BD12" s="465"/>
      <c r="BE12" s="463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5"/>
      <c r="BS12" s="463"/>
      <c r="BT12" s="464"/>
      <c r="BU12" s="464"/>
      <c r="BV12" s="464"/>
      <c r="BW12" s="464"/>
      <c r="BX12" s="464"/>
      <c r="BY12" s="464"/>
      <c r="BZ12" s="464"/>
      <c r="CA12" s="464"/>
      <c r="CB12" s="464"/>
      <c r="CC12" s="464"/>
      <c r="CD12" s="464"/>
      <c r="CE12" s="464"/>
      <c r="CF12" s="465"/>
      <c r="CG12" s="463"/>
      <c r="CH12" s="464"/>
      <c r="CI12" s="464"/>
      <c r="CJ12" s="464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5"/>
      <c r="CW12" s="487"/>
      <c r="CX12" s="488"/>
      <c r="CY12" s="488"/>
      <c r="CZ12" s="488"/>
      <c r="DA12" s="488"/>
      <c r="DB12" s="488"/>
      <c r="DC12" s="488"/>
      <c r="DD12" s="488"/>
      <c r="DE12" s="488"/>
      <c r="DF12" s="488"/>
      <c r="DG12" s="488"/>
      <c r="DH12" s="488"/>
      <c r="DI12" s="489"/>
      <c r="DJ12" s="487"/>
      <c r="DK12" s="488"/>
      <c r="DL12" s="488"/>
      <c r="DM12" s="488"/>
      <c r="DN12" s="488"/>
      <c r="DO12" s="488"/>
      <c r="DP12" s="488"/>
      <c r="DQ12" s="488"/>
      <c r="DR12" s="488"/>
      <c r="DS12" s="488"/>
      <c r="DT12" s="488"/>
      <c r="DU12" s="489"/>
    </row>
    <row r="13" spans="1:125" s="5" customFormat="1" ht="26.25" customHeight="1" hidden="1">
      <c r="A13" s="472" t="s">
        <v>24</v>
      </c>
      <c r="B13" s="473"/>
      <c r="C13" s="473"/>
      <c r="D13" s="473"/>
      <c r="E13" s="473"/>
      <c r="F13" s="474"/>
      <c r="G13" s="493" t="s">
        <v>47</v>
      </c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5"/>
      <c r="AC13" s="439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1"/>
      <c r="AQ13" s="439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39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1"/>
      <c r="BS13" s="439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1"/>
      <c r="CG13" s="439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1"/>
      <c r="CW13" s="442"/>
      <c r="CX13" s="443"/>
      <c r="CY13" s="443"/>
      <c r="CZ13" s="443"/>
      <c r="DA13" s="443"/>
      <c r="DB13" s="443"/>
      <c r="DC13" s="443"/>
      <c r="DD13" s="443"/>
      <c r="DE13" s="443"/>
      <c r="DF13" s="443"/>
      <c r="DG13" s="443"/>
      <c r="DH13" s="443"/>
      <c r="DI13" s="444"/>
      <c r="DJ13" s="442"/>
      <c r="DK13" s="443"/>
      <c r="DL13" s="443"/>
      <c r="DM13" s="443"/>
      <c r="DN13" s="443"/>
      <c r="DO13" s="443"/>
      <c r="DP13" s="443"/>
      <c r="DQ13" s="443"/>
      <c r="DR13" s="443"/>
      <c r="DS13" s="443"/>
      <c r="DT13" s="443"/>
      <c r="DU13" s="444"/>
    </row>
    <row r="14" spans="1:125" s="5" customFormat="1" ht="12.75" hidden="1">
      <c r="A14" s="466" t="s">
        <v>102</v>
      </c>
      <c r="B14" s="467"/>
      <c r="C14" s="467"/>
      <c r="D14" s="467"/>
      <c r="E14" s="467"/>
      <c r="F14" s="468"/>
      <c r="G14" s="478" t="s">
        <v>44</v>
      </c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80"/>
      <c r="AC14" s="460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2"/>
      <c r="AQ14" s="460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2"/>
      <c r="BE14" s="460"/>
      <c r="BF14" s="461"/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2"/>
      <c r="BS14" s="460"/>
      <c r="BT14" s="461"/>
      <c r="BU14" s="461"/>
      <c r="BV14" s="461"/>
      <c r="BW14" s="461"/>
      <c r="BX14" s="461"/>
      <c r="BY14" s="461"/>
      <c r="BZ14" s="461"/>
      <c r="CA14" s="461"/>
      <c r="CB14" s="461"/>
      <c r="CC14" s="461"/>
      <c r="CD14" s="461"/>
      <c r="CE14" s="461"/>
      <c r="CF14" s="462"/>
      <c r="CG14" s="460"/>
      <c r="CH14" s="461"/>
      <c r="CI14" s="461"/>
      <c r="CJ14" s="461"/>
      <c r="CK14" s="461"/>
      <c r="CL14" s="461"/>
      <c r="CM14" s="461"/>
      <c r="CN14" s="461"/>
      <c r="CO14" s="461"/>
      <c r="CP14" s="461"/>
      <c r="CQ14" s="461"/>
      <c r="CR14" s="461"/>
      <c r="CS14" s="461"/>
      <c r="CT14" s="461"/>
      <c r="CU14" s="461"/>
      <c r="CV14" s="462"/>
      <c r="CW14" s="484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6"/>
      <c r="DJ14" s="484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6"/>
    </row>
    <row r="15" spans="1:125" s="5" customFormat="1" ht="12.75" hidden="1">
      <c r="A15" s="469"/>
      <c r="B15" s="470"/>
      <c r="C15" s="470"/>
      <c r="D15" s="470"/>
      <c r="E15" s="470"/>
      <c r="F15" s="471"/>
      <c r="G15" s="498" t="s">
        <v>45</v>
      </c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500"/>
      <c r="AC15" s="463"/>
      <c r="AD15" s="464"/>
      <c r="AE15" s="464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5"/>
      <c r="AQ15" s="463"/>
      <c r="AR15" s="464"/>
      <c r="AS15" s="464"/>
      <c r="AT15" s="464"/>
      <c r="AU15" s="464"/>
      <c r="AV15" s="464"/>
      <c r="AW15" s="464"/>
      <c r="AX15" s="464"/>
      <c r="AY15" s="464"/>
      <c r="AZ15" s="464"/>
      <c r="BA15" s="464"/>
      <c r="BB15" s="464"/>
      <c r="BC15" s="464"/>
      <c r="BD15" s="465"/>
      <c r="BE15" s="463"/>
      <c r="BF15" s="464"/>
      <c r="BG15" s="464"/>
      <c r="BH15" s="464"/>
      <c r="BI15" s="464"/>
      <c r="BJ15" s="464"/>
      <c r="BK15" s="464"/>
      <c r="BL15" s="464"/>
      <c r="BM15" s="464"/>
      <c r="BN15" s="464"/>
      <c r="BO15" s="464"/>
      <c r="BP15" s="464"/>
      <c r="BQ15" s="464"/>
      <c r="BR15" s="465"/>
      <c r="BS15" s="463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5"/>
      <c r="CG15" s="463"/>
      <c r="CH15" s="464"/>
      <c r="CI15" s="464"/>
      <c r="CJ15" s="464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5"/>
      <c r="CW15" s="487"/>
      <c r="CX15" s="488"/>
      <c r="CY15" s="488"/>
      <c r="CZ15" s="488"/>
      <c r="DA15" s="488"/>
      <c r="DB15" s="488"/>
      <c r="DC15" s="488"/>
      <c r="DD15" s="488"/>
      <c r="DE15" s="488"/>
      <c r="DF15" s="488"/>
      <c r="DG15" s="488"/>
      <c r="DH15" s="488"/>
      <c r="DI15" s="489"/>
      <c r="DJ15" s="487"/>
      <c r="DK15" s="488"/>
      <c r="DL15" s="488"/>
      <c r="DM15" s="488"/>
      <c r="DN15" s="488"/>
      <c r="DO15" s="488"/>
      <c r="DP15" s="488"/>
      <c r="DQ15" s="488"/>
      <c r="DR15" s="488"/>
      <c r="DS15" s="488"/>
      <c r="DT15" s="488"/>
      <c r="DU15" s="489"/>
    </row>
    <row r="16" spans="1:125" s="5" customFormat="1" ht="16.5" customHeight="1" hidden="1">
      <c r="A16" s="481"/>
      <c r="B16" s="482"/>
      <c r="C16" s="482"/>
      <c r="D16" s="482"/>
      <c r="E16" s="482"/>
      <c r="F16" s="483"/>
      <c r="G16" s="493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5"/>
      <c r="AC16" s="439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1"/>
      <c r="AQ16" s="439"/>
      <c r="AR16" s="440"/>
      <c r="AS16" s="440"/>
      <c r="AT16" s="440"/>
      <c r="AU16" s="440"/>
      <c r="AV16" s="440"/>
      <c r="AW16" s="440"/>
      <c r="AX16" s="440"/>
      <c r="AY16" s="440"/>
      <c r="AZ16" s="440"/>
      <c r="BA16" s="440"/>
      <c r="BB16" s="440"/>
      <c r="BC16" s="440"/>
      <c r="BD16" s="440"/>
      <c r="BE16" s="439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1"/>
      <c r="BS16" s="439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1"/>
      <c r="CG16" s="439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1"/>
      <c r="CW16" s="442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4"/>
      <c r="DJ16" s="442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4"/>
    </row>
    <row r="17" spans="1:125" s="22" customFormat="1" ht="26.25" customHeight="1">
      <c r="A17" s="475" t="s">
        <v>8</v>
      </c>
      <c r="B17" s="476"/>
      <c r="C17" s="476"/>
      <c r="D17" s="476"/>
      <c r="E17" s="476"/>
      <c r="F17" s="477"/>
      <c r="G17" s="490" t="s">
        <v>48</v>
      </c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2"/>
      <c r="AC17" s="457" t="s">
        <v>1</v>
      </c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9"/>
      <c r="AQ17" s="457" t="s">
        <v>1</v>
      </c>
      <c r="AR17" s="458"/>
      <c r="AS17" s="458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47">
        <f>BE19+BE20+BE21</f>
        <v>560199.9963</v>
      </c>
      <c r="BF17" s="448"/>
      <c r="BG17" s="448"/>
      <c r="BH17" s="448"/>
      <c r="BI17" s="448"/>
      <c r="BJ17" s="448"/>
      <c r="BK17" s="448"/>
      <c r="BL17" s="448"/>
      <c r="BM17" s="448"/>
      <c r="BN17" s="448"/>
      <c r="BO17" s="448"/>
      <c r="BP17" s="448"/>
      <c r="BQ17" s="448"/>
      <c r="BR17" s="449"/>
      <c r="BS17" s="447">
        <f>BE17</f>
        <v>560199.9963</v>
      </c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9"/>
      <c r="CG17" s="447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9"/>
      <c r="CW17" s="457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9"/>
      <c r="DJ17" s="457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9"/>
    </row>
    <row r="18" spans="1:125" s="5" customFormat="1" ht="12.75" customHeight="1">
      <c r="A18" s="472" t="s">
        <v>26</v>
      </c>
      <c r="B18" s="473"/>
      <c r="C18" s="473"/>
      <c r="D18" s="473"/>
      <c r="E18" s="473"/>
      <c r="F18" s="474"/>
      <c r="G18" s="493" t="s">
        <v>49</v>
      </c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5"/>
      <c r="AC18" s="439" t="s">
        <v>1</v>
      </c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1"/>
      <c r="AQ18" s="439" t="s">
        <v>1</v>
      </c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39" t="s">
        <v>1</v>
      </c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1"/>
      <c r="BS18" s="439" t="s">
        <v>1</v>
      </c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1"/>
      <c r="CG18" s="439" t="s">
        <v>1</v>
      </c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/>
      <c r="CU18" s="440"/>
      <c r="CV18" s="441"/>
      <c r="CW18" s="442" t="s">
        <v>1</v>
      </c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4"/>
      <c r="DJ18" s="442" t="s">
        <v>1</v>
      </c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4"/>
    </row>
    <row r="19" spans="1:125" s="5" customFormat="1" ht="52.5" customHeight="1">
      <c r="A19" s="481"/>
      <c r="B19" s="482"/>
      <c r="C19" s="482"/>
      <c r="D19" s="482"/>
      <c r="E19" s="482"/>
      <c r="F19" s="483"/>
      <c r="G19" s="493" t="s">
        <v>298</v>
      </c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5"/>
      <c r="AC19" s="439">
        <v>12198436.04</v>
      </c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1"/>
      <c r="AQ19" s="439">
        <v>1.5</v>
      </c>
      <c r="AR19" s="440"/>
      <c r="AS19" s="440"/>
      <c r="AT19" s="440"/>
      <c r="AU19" s="440"/>
      <c r="AV19" s="440"/>
      <c r="AW19" s="440"/>
      <c r="AX19" s="440"/>
      <c r="AY19" s="440"/>
      <c r="AZ19" s="440"/>
      <c r="BA19" s="440"/>
      <c r="BB19" s="440"/>
      <c r="BC19" s="440"/>
      <c r="BD19" s="440"/>
      <c r="BE19" s="439">
        <f>AC19*AQ19/100</f>
        <v>182976.54059999998</v>
      </c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1"/>
      <c r="BS19" s="439">
        <f>BE19</f>
        <v>182976.54059999998</v>
      </c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1"/>
      <c r="CG19" s="439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1"/>
      <c r="CW19" s="442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4"/>
      <c r="DJ19" s="442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4"/>
    </row>
    <row r="20" spans="1:125" s="5" customFormat="1" ht="70.5" customHeight="1">
      <c r="A20" s="481"/>
      <c r="B20" s="482"/>
      <c r="C20" s="482"/>
      <c r="D20" s="482"/>
      <c r="E20" s="482"/>
      <c r="F20" s="483"/>
      <c r="G20" s="493" t="s">
        <v>299</v>
      </c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5"/>
      <c r="AC20" s="439">
        <v>6623963.71</v>
      </c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1"/>
      <c r="AQ20" s="439">
        <v>1.5</v>
      </c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39">
        <f>AC20*AQ20/100</f>
        <v>99359.45564999999</v>
      </c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1"/>
      <c r="BS20" s="439">
        <f>BE20</f>
        <v>99359.45564999999</v>
      </c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1"/>
      <c r="CG20" s="439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1"/>
      <c r="CW20" s="442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4"/>
      <c r="DJ20" s="442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4"/>
    </row>
    <row r="21" spans="1:125" s="5" customFormat="1" ht="52.5" customHeight="1">
      <c r="A21" s="481"/>
      <c r="B21" s="482"/>
      <c r="C21" s="482"/>
      <c r="D21" s="482"/>
      <c r="E21" s="482"/>
      <c r="F21" s="483"/>
      <c r="G21" s="493" t="s">
        <v>300</v>
      </c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5"/>
      <c r="AC21" s="439">
        <v>18524266.67</v>
      </c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1"/>
      <c r="AQ21" s="439">
        <v>1.5</v>
      </c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39">
        <f>AC21*AQ21/100</f>
        <v>277864.00005000003</v>
      </c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1"/>
      <c r="BS21" s="439">
        <f>BE21</f>
        <v>277864.00005000003</v>
      </c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1"/>
      <c r="CG21" s="439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1"/>
      <c r="CW21" s="442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4"/>
      <c r="DJ21" s="442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4"/>
    </row>
    <row r="22" spans="1:125" s="22" customFormat="1" ht="16.5" customHeight="1">
      <c r="A22" s="503" t="s">
        <v>18</v>
      </c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2"/>
      <c r="BE22" s="447">
        <f>BE9+BE17</f>
        <v>7168399.996239999</v>
      </c>
      <c r="BF22" s="450"/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1"/>
      <c r="BS22" s="447">
        <f>BS9+BS19+BS20+BS21</f>
        <v>7168399.996239999</v>
      </c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0"/>
      <c r="CE22" s="450"/>
      <c r="CF22" s="451"/>
      <c r="CG22" s="452"/>
      <c r="CH22" s="450"/>
      <c r="CI22" s="450"/>
      <c r="CJ22" s="450"/>
      <c r="CK22" s="450"/>
      <c r="CL22" s="450"/>
      <c r="CM22" s="450"/>
      <c r="CN22" s="450"/>
      <c r="CO22" s="450"/>
      <c r="CP22" s="450"/>
      <c r="CQ22" s="450"/>
      <c r="CR22" s="450"/>
      <c r="CS22" s="450"/>
      <c r="CT22" s="450"/>
      <c r="CU22" s="450"/>
      <c r="CV22" s="451"/>
      <c r="CW22" s="452"/>
      <c r="CX22" s="450"/>
      <c r="CY22" s="450"/>
      <c r="CZ22" s="450"/>
      <c r="DA22" s="450"/>
      <c r="DB22" s="450"/>
      <c r="DC22" s="450"/>
      <c r="DD22" s="450"/>
      <c r="DE22" s="450"/>
      <c r="DF22" s="450"/>
      <c r="DG22" s="450"/>
      <c r="DH22" s="450"/>
      <c r="DI22" s="451"/>
      <c r="DJ22" s="452"/>
      <c r="DK22" s="450"/>
      <c r="DL22" s="450"/>
      <c r="DM22" s="450"/>
      <c r="DN22" s="450"/>
      <c r="DO22" s="450"/>
      <c r="DP22" s="450"/>
      <c r="DQ22" s="450"/>
      <c r="DR22" s="450"/>
      <c r="DS22" s="450"/>
      <c r="DT22" s="450"/>
      <c r="DU22" s="451"/>
    </row>
    <row r="23" spans="1:125" s="5" customFormat="1" ht="28.5" customHeight="1" hidden="1">
      <c r="A23" s="513" t="s">
        <v>268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4"/>
      <c r="AU23" s="514"/>
      <c r="AV23" s="514"/>
      <c r="AW23" s="514"/>
      <c r="AX23" s="514"/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514"/>
      <c r="BM23" s="514"/>
      <c r="BN23" s="514"/>
      <c r="BO23" s="514"/>
      <c r="BP23" s="514"/>
      <c r="BQ23" s="514"/>
      <c r="BR23" s="514"/>
      <c r="BS23" s="514"/>
      <c r="BT23" s="514"/>
      <c r="BU23" s="514"/>
      <c r="BV23" s="514"/>
      <c r="BW23" s="514"/>
      <c r="BX23" s="514"/>
      <c r="BY23" s="514"/>
      <c r="BZ23" s="514"/>
      <c r="CA23" s="514"/>
      <c r="CB23" s="514"/>
      <c r="CC23" s="514"/>
      <c r="CD23" s="514"/>
      <c r="CE23" s="514"/>
      <c r="CF23" s="514"/>
      <c r="CG23" s="514"/>
      <c r="CH23" s="514"/>
      <c r="CI23" s="514"/>
      <c r="CJ23" s="514"/>
      <c r="CK23" s="514"/>
      <c r="CL23" s="514"/>
      <c r="CM23" s="514"/>
      <c r="CN23" s="514"/>
      <c r="CO23" s="514"/>
      <c r="CP23" s="514"/>
      <c r="CQ23" s="514"/>
      <c r="CR23" s="514"/>
      <c r="CS23" s="514"/>
      <c r="CT23" s="514"/>
      <c r="CU23" s="514"/>
      <c r="CV23" s="514"/>
      <c r="CW23" s="514"/>
      <c r="CX23" s="514"/>
      <c r="CY23" s="514"/>
      <c r="CZ23" s="514"/>
      <c r="DA23" s="514"/>
      <c r="DB23" s="514"/>
      <c r="DC23" s="514"/>
      <c r="DD23" s="514"/>
      <c r="DE23" s="514"/>
      <c r="DF23" s="514"/>
      <c r="DG23" s="514"/>
      <c r="DH23" s="514"/>
      <c r="DI23" s="514"/>
      <c r="DJ23" s="514"/>
      <c r="DK23" s="514"/>
      <c r="DL23" s="514"/>
      <c r="DM23" s="514"/>
      <c r="DN23" s="514"/>
      <c r="DO23" s="514"/>
      <c r="DP23" s="514"/>
      <c r="DQ23" s="514"/>
      <c r="DR23" s="514"/>
      <c r="DS23" s="514"/>
      <c r="DT23" s="514"/>
      <c r="DU23" s="514"/>
    </row>
    <row r="24" spans="1:125" ht="15">
      <c r="A24" s="511"/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12"/>
      <c r="AA24" s="512"/>
      <c r="AB24" s="512"/>
      <c r="AC24" s="512"/>
      <c r="AD24" s="512"/>
      <c r="AE24" s="512"/>
      <c r="AF24" s="512"/>
      <c r="AG24" s="512"/>
      <c r="AH24" s="512"/>
      <c r="AI24" s="512"/>
      <c r="AJ24" s="512"/>
      <c r="AK24" s="512"/>
      <c r="AL24" s="512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512"/>
      <c r="AY24" s="512"/>
      <c r="AZ24" s="512"/>
      <c r="BA24" s="512"/>
      <c r="BB24" s="512"/>
      <c r="BC24" s="512"/>
      <c r="BD24" s="512"/>
      <c r="BE24" s="512"/>
      <c r="BF24" s="512"/>
      <c r="BG24" s="512"/>
      <c r="BH24" s="512"/>
      <c r="BI24" s="512"/>
      <c r="BJ24" s="512"/>
      <c r="BK24" s="512"/>
      <c r="BL24" s="512"/>
      <c r="BM24" s="512"/>
      <c r="BN24" s="512"/>
      <c r="BO24" s="512"/>
      <c r="BP24" s="512"/>
      <c r="BQ24" s="512"/>
      <c r="BR24" s="512"/>
      <c r="BS24" s="512"/>
      <c r="BT24" s="512"/>
      <c r="BU24" s="512"/>
      <c r="BV24" s="512"/>
      <c r="BW24" s="512"/>
      <c r="BX24" s="512"/>
      <c r="BY24" s="512"/>
      <c r="BZ24" s="512"/>
      <c r="CA24" s="512"/>
      <c r="CB24" s="512"/>
      <c r="CC24" s="512"/>
      <c r="CD24" s="512"/>
      <c r="CE24" s="512"/>
      <c r="CF24" s="512"/>
      <c r="CG24" s="512"/>
      <c r="CH24" s="512"/>
      <c r="CI24" s="512"/>
      <c r="CJ24" s="512"/>
      <c r="CK24" s="512"/>
      <c r="CL24" s="512"/>
      <c r="CM24" s="512"/>
      <c r="CN24" s="512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2"/>
      <c r="DB24" s="512"/>
      <c r="DC24" s="512"/>
      <c r="DD24" s="512"/>
      <c r="DE24" s="512"/>
      <c r="DF24" s="512"/>
      <c r="DG24" s="512"/>
      <c r="DH24" s="512"/>
      <c r="DI24" s="512"/>
      <c r="DJ24" s="512"/>
      <c r="DK24" s="512"/>
      <c r="DL24" s="512"/>
      <c r="DM24" s="512"/>
      <c r="DN24" s="512"/>
      <c r="DO24" s="512"/>
      <c r="DP24" s="512"/>
      <c r="DQ24" s="512"/>
      <c r="DR24" s="512"/>
      <c r="DS24" s="512"/>
      <c r="DT24" s="512"/>
      <c r="DU24" s="512"/>
    </row>
    <row r="25" s="4" customFormat="1" ht="19.5" customHeight="1">
      <c r="A25" s="4" t="s">
        <v>50</v>
      </c>
    </row>
    <row r="26" s="4" customFormat="1" ht="12.75" customHeight="1"/>
    <row r="27" spans="1:125" s="3" customFormat="1" ht="19.5" customHeight="1">
      <c r="A27" s="406" t="s">
        <v>3</v>
      </c>
      <c r="B27" s="407"/>
      <c r="C27" s="407"/>
      <c r="D27" s="407"/>
      <c r="E27" s="407"/>
      <c r="F27" s="408"/>
      <c r="G27" s="406" t="s">
        <v>22</v>
      </c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8"/>
      <c r="AC27" s="406" t="s">
        <v>39</v>
      </c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8"/>
      <c r="AQ27" s="406" t="s">
        <v>40</v>
      </c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6" t="s">
        <v>59</v>
      </c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8"/>
      <c r="BS27" s="401" t="s">
        <v>0</v>
      </c>
      <c r="BT27" s="431"/>
      <c r="BU27" s="431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1"/>
      <c r="CK27" s="431"/>
      <c r="CL27" s="431"/>
      <c r="CM27" s="431"/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431"/>
      <c r="DB27" s="431"/>
      <c r="DC27" s="431"/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2"/>
    </row>
    <row r="28" spans="1:125" s="3" customFormat="1" ht="67.5" customHeight="1">
      <c r="A28" s="409"/>
      <c r="B28" s="410"/>
      <c r="C28" s="410"/>
      <c r="D28" s="410"/>
      <c r="E28" s="410"/>
      <c r="F28" s="411"/>
      <c r="G28" s="409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1"/>
      <c r="AC28" s="409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1"/>
      <c r="AQ28" s="409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09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0"/>
      <c r="BQ28" s="410"/>
      <c r="BR28" s="411"/>
      <c r="BS28" s="433" t="s">
        <v>219</v>
      </c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5"/>
      <c r="CG28" s="433" t="s">
        <v>221</v>
      </c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5"/>
      <c r="CW28" s="398" t="s">
        <v>19</v>
      </c>
      <c r="CX28" s="399"/>
      <c r="CY28" s="399"/>
      <c r="CZ28" s="399"/>
      <c r="DA28" s="399"/>
      <c r="DB28" s="399"/>
      <c r="DC28" s="399"/>
      <c r="DD28" s="399"/>
      <c r="DE28" s="399"/>
      <c r="DF28" s="399"/>
      <c r="DG28" s="399"/>
      <c r="DH28" s="399"/>
      <c r="DI28" s="399"/>
      <c r="DJ28" s="399"/>
      <c r="DK28" s="399"/>
      <c r="DL28" s="399"/>
      <c r="DM28" s="399"/>
      <c r="DN28" s="399"/>
      <c r="DO28" s="399"/>
      <c r="DP28" s="399"/>
      <c r="DQ28" s="399"/>
      <c r="DR28" s="399"/>
      <c r="DS28" s="399"/>
      <c r="DT28" s="399"/>
      <c r="DU28" s="400"/>
    </row>
    <row r="29" spans="1:125" s="3" customFormat="1" ht="28.5" customHeight="1">
      <c r="A29" s="412"/>
      <c r="B29" s="413"/>
      <c r="C29" s="413"/>
      <c r="D29" s="413"/>
      <c r="E29" s="413"/>
      <c r="F29" s="414"/>
      <c r="G29" s="412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4"/>
      <c r="AC29" s="412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4"/>
      <c r="AQ29" s="412"/>
      <c r="AR29" s="413"/>
      <c r="AS29" s="413"/>
      <c r="AT29" s="413"/>
      <c r="AU29" s="413"/>
      <c r="AV29" s="413"/>
      <c r="AW29" s="413"/>
      <c r="AX29" s="413"/>
      <c r="AY29" s="413"/>
      <c r="AZ29" s="413"/>
      <c r="BA29" s="413"/>
      <c r="BB29" s="413"/>
      <c r="BC29" s="413"/>
      <c r="BD29" s="413"/>
      <c r="BE29" s="412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3"/>
      <c r="BQ29" s="413"/>
      <c r="BR29" s="414"/>
      <c r="BS29" s="436"/>
      <c r="BT29" s="437"/>
      <c r="BU29" s="437"/>
      <c r="BV29" s="437"/>
      <c r="BW29" s="437"/>
      <c r="BX29" s="437"/>
      <c r="BY29" s="437"/>
      <c r="BZ29" s="437"/>
      <c r="CA29" s="437"/>
      <c r="CB29" s="437"/>
      <c r="CC29" s="437"/>
      <c r="CD29" s="437"/>
      <c r="CE29" s="437"/>
      <c r="CF29" s="438"/>
      <c r="CG29" s="436"/>
      <c r="CH29" s="437"/>
      <c r="CI29" s="437"/>
      <c r="CJ29" s="437"/>
      <c r="CK29" s="437"/>
      <c r="CL29" s="437"/>
      <c r="CM29" s="437"/>
      <c r="CN29" s="437"/>
      <c r="CO29" s="437"/>
      <c r="CP29" s="437"/>
      <c r="CQ29" s="437"/>
      <c r="CR29" s="437"/>
      <c r="CS29" s="437"/>
      <c r="CT29" s="437"/>
      <c r="CU29" s="437"/>
      <c r="CV29" s="438"/>
      <c r="CW29" s="401" t="s">
        <v>2</v>
      </c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3"/>
      <c r="DJ29" s="401" t="s">
        <v>34</v>
      </c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3"/>
    </row>
    <row r="30" spans="1:125" s="6" customFormat="1" ht="12.75" customHeight="1">
      <c r="A30" s="391">
        <v>1</v>
      </c>
      <c r="B30" s="392"/>
      <c r="C30" s="392"/>
      <c r="D30" s="392"/>
      <c r="E30" s="392"/>
      <c r="F30" s="393"/>
      <c r="G30" s="391">
        <v>2</v>
      </c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3"/>
      <c r="AC30" s="391">
        <v>3</v>
      </c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3"/>
      <c r="AQ30" s="391">
        <v>4</v>
      </c>
      <c r="AR30" s="392"/>
      <c r="AS30" s="392"/>
      <c r="AT30" s="392"/>
      <c r="AU30" s="392"/>
      <c r="AV30" s="392"/>
      <c r="AW30" s="392"/>
      <c r="AX30" s="392"/>
      <c r="AY30" s="392"/>
      <c r="AZ30" s="392"/>
      <c r="BA30" s="392"/>
      <c r="BB30" s="392"/>
      <c r="BC30" s="392"/>
      <c r="BD30" s="392"/>
      <c r="BE30" s="391">
        <v>5</v>
      </c>
      <c r="BF30" s="392"/>
      <c r="BG30" s="392"/>
      <c r="BH30" s="392"/>
      <c r="BI30" s="392"/>
      <c r="BJ30" s="392"/>
      <c r="BK30" s="392"/>
      <c r="BL30" s="392"/>
      <c r="BM30" s="392"/>
      <c r="BN30" s="392"/>
      <c r="BO30" s="392"/>
      <c r="BP30" s="392"/>
      <c r="BQ30" s="392"/>
      <c r="BR30" s="393"/>
      <c r="BS30" s="391">
        <v>6</v>
      </c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3"/>
      <c r="CG30" s="391">
        <v>7</v>
      </c>
      <c r="CH30" s="392"/>
      <c r="CI30" s="392"/>
      <c r="CJ30" s="392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3"/>
      <c r="CW30" s="391">
        <v>8</v>
      </c>
      <c r="CX30" s="392"/>
      <c r="CY30" s="392"/>
      <c r="CZ30" s="392"/>
      <c r="DA30" s="392"/>
      <c r="DB30" s="392"/>
      <c r="DC30" s="392"/>
      <c r="DD30" s="392"/>
      <c r="DE30" s="392"/>
      <c r="DF30" s="392"/>
      <c r="DG30" s="392"/>
      <c r="DH30" s="392"/>
      <c r="DI30" s="393"/>
      <c r="DJ30" s="391">
        <v>9</v>
      </c>
      <c r="DK30" s="392"/>
      <c r="DL30" s="392"/>
      <c r="DM30" s="392"/>
      <c r="DN30" s="392"/>
      <c r="DO30" s="392"/>
      <c r="DP30" s="392"/>
      <c r="DQ30" s="392"/>
      <c r="DR30" s="392"/>
      <c r="DS30" s="392"/>
      <c r="DT30" s="392"/>
      <c r="DU30" s="393"/>
    </row>
    <row r="31" spans="1:125" s="5" customFormat="1" ht="63" customHeight="1">
      <c r="A31" s="394" t="s">
        <v>7</v>
      </c>
      <c r="B31" s="395"/>
      <c r="C31" s="395"/>
      <c r="D31" s="395"/>
      <c r="E31" s="395"/>
      <c r="F31" s="396"/>
      <c r="G31" s="397" t="s">
        <v>398</v>
      </c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6"/>
      <c r="AC31" s="375" t="s">
        <v>1</v>
      </c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7"/>
      <c r="AQ31" s="375" t="s">
        <v>1</v>
      </c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376"/>
      <c r="BC31" s="376"/>
      <c r="BD31" s="376"/>
      <c r="BE31" s="439">
        <v>10000</v>
      </c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1"/>
      <c r="BS31" s="439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1"/>
      <c r="CG31" s="439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1"/>
      <c r="CW31" s="442">
        <v>10000</v>
      </c>
      <c r="CX31" s="443"/>
      <c r="CY31" s="443"/>
      <c r="CZ31" s="443"/>
      <c r="DA31" s="443"/>
      <c r="DB31" s="443"/>
      <c r="DC31" s="443"/>
      <c r="DD31" s="443"/>
      <c r="DE31" s="443"/>
      <c r="DF31" s="443"/>
      <c r="DG31" s="443"/>
      <c r="DH31" s="443"/>
      <c r="DI31" s="444"/>
      <c r="DJ31" s="442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4"/>
    </row>
    <row r="32" spans="1:125" s="5" customFormat="1" ht="26.25" customHeight="1" hidden="1">
      <c r="A32" s="394" t="s">
        <v>23</v>
      </c>
      <c r="B32" s="395"/>
      <c r="C32" s="395"/>
      <c r="D32" s="395"/>
      <c r="E32" s="395"/>
      <c r="F32" s="396"/>
      <c r="G32" s="397" t="s">
        <v>51</v>
      </c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6"/>
      <c r="AC32" s="375" t="s">
        <v>1</v>
      </c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7"/>
      <c r="AQ32" s="375" t="s">
        <v>1</v>
      </c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439" t="s">
        <v>1</v>
      </c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1"/>
      <c r="BS32" s="439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1"/>
      <c r="CG32" s="439" t="s">
        <v>1</v>
      </c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1"/>
      <c r="CW32" s="442" t="s">
        <v>1</v>
      </c>
      <c r="CX32" s="443"/>
      <c r="CY32" s="443"/>
      <c r="CZ32" s="443"/>
      <c r="DA32" s="443"/>
      <c r="DB32" s="443"/>
      <c r="DC32" s="443"/>
      <c r="DD32" s="443"/>
      <c r="DE32" s="443"/>
      <c r="DF32" s="443"/>
      <c r="DG32" s="443"/>
      <c r="DH32" s="443"/>
      <c r="DI32" s="444"/>
      <c r="DJ32" s="442" t="s">
        <v>1</v>
      </c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4"/>
    </row>
    <row r="33" spans="1:125" s="5" customFormat="1" ht="16.5" customHeight="1" hidden="1">
      <c r="A33" s="381"/>
      <c r="B33" s="382"/>
      <c r="C33" s="382"/>
      <c r="D33" s="382"/>
      <c r="E33" s="382"/>
      <c r="F33" s="383"/>
      <c r="G33" s="456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6"/>
      <c r="AC33" s="375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7"/>
      <c r="AQ33" s="375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439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1"/>
      <c r="BS33" s="439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1"/>
      <c r="CG33" s="439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1"/>
      <c r="CW33" s="442"/>
      <c r="CX33" s="443"/>
      <c r="CY33" s="443"/>
      <c r="CZ33" s="443"/>
      <c r="DA33" s="443"/>
      <c r="DB33" s="443"/>
      <c r="DC33" s="443"/>
      <c r="DD33" s="443"/>
      <c r="DE33" s="443"/>
      <c r="DF33" s="443"/>
      <c r="DG33" s="443"/>
      <c r="DH33" s="443"/>
      <c r="DI33" s="444"/>
      <c r="DJ33" s="442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4"/>
    </row>
    <row r="34" spans="1:125" s="5" customFormat="1" ht="16.5" customHeight="1" hidden="1">
      <c r="A34" s="394" t="s">
        <v>8</v>
      </c>
      <c r="B34" s="395"/>
      <c r="C34" s="395"/>
      <c r="D34" s="395"/>
      <c r="E34" s="395"/>
      <c r="F34" s="396"/>
      <c r="G34" s="397" t="s">
        <v>52</v>
      </c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6"/>
      <c r="AC34" s="375" t="s">
        <v>1</v>
      </c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7"/>
      <c r="AQ34" s="375" t="s">
        <v>1</v>
      </c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76"/>
      <c r="BC34" s="376"/>
      <c r="BD34" s="376"/>
      <c r="BE34" s="439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1"/>
      <c r="BS34" s="439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1"/>
      <c r="CG34" s="439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1"/>
      <c r="CW34" s="442"/>
      <c r="CX34" s="443"/>
      <c r="CY34" s="443"/>
      <c r="CZ34" s="443"/>
      <c r="DA34" s="443"/>
      <c r="DB34" s="443"/>
      <c r="DC34" s="443"/>
      <c r="DD34" s="443"/>
      <c r="DE34" s="443"/>
      <c r="DF34" s="443"/>
      <c r="DG34" s="443"/>
      <c r="DH34" s="443"/>
      <c r="DI34" s="444"/>
      <c r="DJ34" s="442"/>
      <c r="DK34" s="443"/>
      <c r="DL34" s="443"/>
      <c r="DM34" s="443"/>
      <c r="DN34" s="443"/>
      <c r="DO34" s="443"/>
      <c r="DP34" s="443"/>
      <c r="DQ34" s="443"/>
      <c r="DR34" s="443"/>
      <c r="DS34" s="443"/>
      <c r="DT34" s="443"/>
      <c r="DU34" s="444"/>
    </row>
    <row r="35" spans="1:125" s="5" customFormat="1" ht="16.5" customHeight="1" hidden="1">
      <c r="A35" s="394" t="s">
        <v>26</v>
      </c>
      <c r="B35" s="395"/>
      <c r="C35" s="395"/>
      <c r="D35" s="395"/>
      <c r="E35" s="395"/>
      <c r="F35" s="396"/>
      <c r="G35" s="397" t="s">
        <v>53</v>
      </c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6"/>
      <c r="AC35" s="375" t="s">
        <v>1</v>
      </c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7"/>
      <c r="AQ35" s="375" t="s">
        <v>1</v>
      </c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439" t="s">
        <v>1</v>
      </c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1"/>
      <c r="BS35" s="439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1"/>
      <c r="CG35" s="439" t="s">
        <v>1</v>
      </c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1"/>
      <c r="CW35" s="442" t="s">
        <v>1</v>
      </c>
      <c r="CX35" s="443"/>
      <c r="CY35" s="443"/>
      <c r="CZ35" s="443"/>
      <c r="DA35" s="443"/>
      <c r="DB35" s="443"/>
      <c r="DC35" s="443"/>
      <c r="DD35" s="443"/>
      <c r="DE35" s="443"/>
      <c r="DF35" s="443"/>
      <c r="DG35" s="443"/>
      <c r="DH35" s="443"/>
      <c r="DI35" s="444"/>
      <c r="DJ35" s="442" t="s">
        <v>1</v>
      </c>
      <c r="DK35" s="443"/>
      <c r="DL35" s="443"/>
      <c r="DM35" s="443"/>
      <c r="DN35" s="443"/>
      <c r="DO35" s="443"/>
      <c r="DP35" s="443"/>
      <c r="DQ35" s="443"/>
      <c r="DR35" s="443"/>
      <c r="DS35" s="443"/>
      <c r="DT35" s="443"/>
      <c r="DU35" s="444"/>
    </row>
    <row r="36" spans="1:125" s="5" customFormat="1" ht="16.5" customHeight="1" hidden="1">
      <c r="A36" s="381"/>
      <c r="B36" s="382"/>
      <c r="C36" s="382"/>
      <c r="D36" s="382"/>
      <c r="E36" s="382"/>
      <c r="F36" s="383"/>
      <c r="G36" s="397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6"/>
      <c r="AC36" s="375"/>
      <c r="AD36" s="376"/>
      <c r="AE36" s="376"/>
      <c r="AF36" s="376"/>
      <c r="AG36" s="376"/>
      <c r="AH36" s="376"/>
      <c r="AI36" s="376"/>
      <c r="AJ36" s="376"/>
      <c r="AK36" s="376"/>
      <c r="AL36" s="376"/>
      <c r="AM36" s="376"/>
      <c r="AN36" s="376"/>
      <c r="AO36" s="376"/>
      <c r="AP36" s="377"/>
      <c r="AQ36" s="375"/>
      <c r="AR36" s="376"/>
      <c r="AS36" s="376"/>
      <c r="AT36" s="376"/>
      <c r="AU36" s="376"/>
      <c r="AV36" s="376"/>
      <c r="AW36" s="376"/>
      <c r="AX36" s="376"/>
      <c r="AY36" s="376"/>
      <c r="AZ36" s="376"/>
      <c r="BA36" s="376"/>
      <c r="BB36" s="376"/>
      <c r="BC36" s="376"/>
      <c r="BD36" s="376"/>
      <c r="BE36" s="439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1"/>
      <c r="BS36" s="439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1"/>
      <c r="CG36" s="439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/>
      <c r="CU36" s="440"/>
      <c r="CV36" s="441"/>
      <c r="CW36" s="442"/>
      <c r="CX36" s="443"/>
      <c r="CY36" s="443"/>
      <c r="CZ36" s="443"/>
      <c r="DA36" s="443"/>
      <c r="DB36" s="443"/>
      <c r="DC36" s="443"/>
      <c r="DD36" s="443"/>
      <c r="DE36" s="443"/>
      <c r="DF36" s="443"/>
      <c r="DG36" s="443"/>
      <c r="DH36" s="443"/>
      <c r="DI36" s="444"/>
      <c r="DJ36" s="442"/>
      <c r="DK36" s="443"/>
      <c r="DL36" s="443"/>
      <c r="DM36" s="443"/>
      <c r="DN36" s="443"/>
      <c r="DO36" s="443"/>
      <c r="DP36" s="443"/>
      <c r="DQ36" s="443"/>
      <c r="DR36" s="443"/>
      <c r="DS36" s="443"/>
      <c r="DT36" s="443"/>
      <c r="DU36" s="444"/>
    </row>
    <row r="37" spans="1:125" s="5" customFormat="1" ht="16.5" customHeight="1" hidden="1">
      <c r="A37" s="381"/>
      <c r="B37" s="382"/>
      <c r="C37" s="382"/>
      <c r="D37" s="382"/>
      <c r="E37" s="382"/>
      <c r="F37" s="383"/>
      <c r="G37" s="397"/>
      <c r="H37" s="445"/>
      <c r="I37" s="445"/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6"/>
      <c r="AC37" s="375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7"/>
      <c r="AQ37" s="375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439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1"/>
      <c r="BS37" s="439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1"/>
      <c r="CG37" s="439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1"/>
      <c r="CW37" s="439"/>
      <c r="CX37" s="440"/>
      <c r="CY37" s="440"/>
      <c r="CZ37" s="440"/>
      <c r="DA37" s="440"/>
      <c r="DB37" s="440"/>
      <c r="DC37" s="440"/>
      <c r="DD37" s="440"/>
      <c r="DE37" s="440"/>
      <c r="DF37" s="440"/>
      <c r="DG37" s="440"/>
      <c r="DH37" s="440"/>
      <c r="DI37" s="441"/>
      <c r="DJ37" s="439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1"/>
    </row>
    <row r="38" spans="1:125" s="22" customFormat="1" ht="16.5" customHeight="1">
      <c r="A38" s="453" t="s">
        <v>18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5"/>
      <c r="BE38" s="447">
        <f>BE31</f>
        <v>10000</v>
      </c>
      <c r="BF38" s="448"/>
      <c r="BG38" s="448"/>
      <c r="BH38" s="448"/>
      <c r="BI38" s="448"/>
      <c r="BJ38" s="448"/>
      <c r="BK38" s="448"/>
      <c r="BL38" s="448"/>
      <c r="BM38" s="448"/>
      <c r="BN38" s="448"/>
      <c r="BO38" s="448"/>
      <c r="BP38" s="448"/>
      <c r="BQ38" s="448"/>
      <c r="BR38" s="449"/>
      <c r="BS38" s="447"/>
      <c r="BT38" s="448"/>
      <c r="BU38" s="448"/>
      <c r="BV38" s="448"/>
      <c r="BW38" s="448"/>
      <c r="BX38" s="448"/>
      <c r="BY38" s="448"/>
      <c r="BZ38" s="448"/>
      <c r="CA38" s="448"/>
      <c r="CB38" s="448"/>
      <c r="CC38" s="448"/>
      <c r="CD38" s="448"/>
      <c r="CE38" s="448"/>
      <c r="CF38" s="449"/>
      <c r="CG38" s="447"/>
      <c r="CH38" s="448"/>
      <c r="CI38" s="448"/>
      <c r="CJ38" s="448"/>
      <c r="CK38" s="448"/>
      <c r="CL38" s="448"/>
      <c r="CM38" s="448"/>
      <c r="CN38" s="448"/>
      <c r="CO38" s="448"/>
      <c r="CP38" s="448"/>
      <c r="CQ38" s="448"/>
      <c r="CR38" s="448"/>
      <c r="CS38" s="448"/>
      <c r="CT38" s="448"/>
      <c r="CU38" s="448"/>
      <c r="CV38" s="449"/>
      <c r="CW38" s="447">
        <v>10000</v>
      </c>
      <c r="CX38" s="448"/>
      <c r="CY38" s="448"/>
      <c r="CZ38" s="448"/>
      <c r="DA38" s="448"/>
      <c r="DB38" s="448"/>
      <c r="DC38" s="448"/>
      <c r="DD38" s="448"/>
      <c r="DE38" s="448"/>
      <c r="DF38" s="448"/>
      <c r="DG38" s="448"/>
      <c r="DH38" s="448"/>
      <c r="DI38" s="449"/>
      <c r="DJ38" s="447"/>
      <c r="DK38" s="448"/>
      <c r="DL38" s="448"/>
      <c r="DM38" s="448"/>
      <c r="DN38" s="448"/>
      <c r="DO38" s="448"/>
      <c r="DP38" s="448"/>
      <c r="DQ38" s="448"/>
      <c r="DR38" s="448"/>
      <c r="DS38" s="448"/>
      <c r="DT38" s="448"/>
      <c r="DU38" s="449"/>
    </row>
    <row r="39" spans="1:125" s="5" customFormat="1" ht="16.5" customHeight="1" hidden="1">
      <c r="A39" s="509" t="s">
        <v>269</v>
      </c>
      <c r="B39" s="510"/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1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/>
      <c r="DJ39" s="510"/>
      <c r="DK39" s="510"/>
      <c r="DL39" s="510"/>
      <c r="DM39" s="510"/>
      <c r="DN39" s="510"/>
      <c r="DO39" s="510"/>
      <c r="DP39" s="510"/>
      <c r="DQ39" s="510"/>
      <c r="DR39" s="510"/>
      <c r="DS39" s="510"/>
      <c r="DT39" s="510"/>
      <c r="DU39" s="510"/>
    </row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406" t="s">
        <v>3</v>
      </c>
      <c r="B43" s="407"/>
      <c r="C43" s="407"/>
      <c r="D43" s="407"/>
      <c r="E43" s="407"/>
      <c r="F43" s="408"/>
      <c r="G43" s="406" t="s">
        <v>55</v>
      </c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8"/>
      <c r="AC43" s="406" t="s">
        <v>254</v>
      </c>
      <c r="AD43" s="415"/>
      <c r="AE43" s="415"/>
      <c r="AF43" s="415"/>
      <c r="AG43" s="415"/>
      <c r="AH43" s="415"/>
      <c r="AI43" s="415"/>
      <c r="AJ43" s="415"/>
      <c r="AK43" s="415"/>
      <c r="AL43" s="406" t="s">
        <v>56</v>
      </c>
      <c r="AM43" s="415"/>
      <c r="AN43" s="415"/>
      <c r="AO43" s="415"/>
      <c r="AP43" s="415"/>
      <c r="AQ43" s="415"/>
      <c r="AR43" s="415"/>
      <c r="AS43" s="415"/>
      <c r="AT43" s="415"/>
      <c r="AU43" s="420"/>
      <c r="AV43" s="424" t="s">
        <v>270</v>
      </c>
      <c r="AW43" s="425"/>
      <c r="AX43" s="425"/>
      <c r="AY43" s="425"/>
      <c r="AZ43" s="425"/>
      <c r="BA43" s="425"/>
      <c r="BB43" s="425"/>
      <c r="BC43" s="425"/>
      <c r="BD43" s="426"/>
      <c r="BE43" s="406" t="s">
        <v>271</v>
      </c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8"/>
      <c r="BS43" s="401" t="s">
        <v>0</v>
      </c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31"/>
      <c r="CN43" s="431"/>
      <c r="CO43" s="431"/>
      <c r="CP43" s="431"/>
      <c r="CQ43" s="431"/>
      <c r="CR43" s="431"/>
      <c r="CS43" s="431"/>
      <c r="CT43" s="431"/>
      <c r="CU43" s="431"/>
      <c r="CV43" s="431"/>
      <c r="CW43" s="431"/>
      <c r="CX43" s="431"/>
      <c r="CY43" s="431"/>
      <c r="CZ43" s="431"/>
      <c r="DA43" s="431"/>
      <c r="DB43" s="431"/>
      <c r="DC43" s="431"/>
      <c r="DD43" s="431"/>
      <c r="DE43" s="431"/>
      <c r="DF43" s="431"/>
      <c r="DG43" s="431"/>
      <c r="DH43" s="431"/>
      <c r="DI43" s="431"/>
      <c r="DJ43" s="431"/>
      <c r="DK43" s="431"/>
      <c r="DL43" s="431"/>
      <c r="DM43" s="431"/>
      <c r="DN43" s="431"/>
      <c r="DO43" s="431"/>
      <c r="DP43" s="431"/>
      <c r="DQ43" s="431"/>
      <c r="DR43" s="431"/>
      <c r="DS43" s="431"/>
      <c r="DT43" s="431"/>
      <c r="DU43" s="432"/>
    </row>
    <row r="44" spans="1:125" s="3" customFormat="1" ht="67.5" customHeight="1">
      <c r="A44" s="409"/>
      <c r="B44" s="410"/>
      <c r="C44" s="410"/>
      <c r="D44" s="410"/>
      <c r="E44" s="410"/>
      <c r="F44" s="411"/>
      <c r="G44" s="409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1"/>
      <c r="AC44" s="416"/>
      <c r="AD44" s="417"/>
      <c r="AE44" s="417"/>
      <c r="AF44" s="417"/>
      <c r="AG44" s="417"/>
      <c r="AH44" s="417"/>
      <c r="AI44" s="417"/>
      <c r="AJ44" s="417"/>
      <c r="AK44" s="417"/>
      <c r="AL44" s="416"/>
      <c r="AM44" s="421"/>
      <c r="AN44" s="421"/>
      <c r="AO44" s="421"/>
      <c r="AP44" s="421"/>
      <c r="AQ44" s="421"/>
      <c r="AR44" s="421"/>
      <c r="AS44" s="421"/>
      <c r="AT44" s="421"/>
      <c r="AU44" s="422"/>
      <c r="AV44" s="427"/>
      <c r="AW44" s="427"/>
      <c r="AX44" s="427"/>
      <c r="AY44" s="427"/>
      <c r="AZ44" s="427"/>
      <c r="BA44" s="427"/>
      <c r="BB44" s="427"/>
      <c r="BC44" s="427"/>
      <c r="BD44" s="428"/>
      <c r="BE44" s="409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1"/>
      <c r="BS44" s="433" t="s">
        <v>219</v>
      </c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5"/>
      <c r="CG44" s="433" t="s">
        <v>221</v>
      </c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5"/>
      <c r="CW44" s="398" t="s">
        <v>19</v>
      </c>
      <c r="CX44" s="399"/>
      <c r="CY44" s="399"/>
      <c r="CZ44" s="399"/>
      <c r="DA44" s="399"/>
      <c r="DB44" s="399"/>
      <c r="DC44" s="399"/>
      <c r="DD44" s="399"/>
      <c r="DE44" s="399"/>
      <c r="DF44" s="399"/>
      <c r="DG44" s="399"/>
      <c r="DH44" s="399"/>
      <c r="DI44" s="399"/>
      <c r="DJ44" s="399"/>
      <c r="DK44" s="399"/>
      <c r="DL44" s="399"/>
      <c r="DM44" s="399"/>
      <c r="DN44" s="399"/>
      <c r="DO44" s="399"/>
      <c r="DP44" s="399"/>
      <c r="DQ44" s="399"/>
      <c r="DR44" s="399"/>
      <c r="DS44" s="399"/>
      <c r="DT44" s="399"/>
      <c r="DU44" s="400"/>
    </row>
    <row r="45" spans="1:125" s="3" customFormat="1" ht="32.25" customHeight="1">
      <c r="A45" s="412"/>
      <c r="B45" s="413"/>
      <c r="C45" s="413"/>
      <c r="D45" s="413"/>
      <c r="E45" s="413"/>
      <c r="F45" s="414"/>
      <c r="G45" s="412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4"/>
      <c r="AC45" s="418"/>
      <c r="AD45" s="419"/>
      <c r="AE45" s="419"/>
      <c r="AF45" s="419"/>
      <c r="AG45" s="419"/>
      <c r="AH45" s="419"/>
      <c r="AI45" s="419"/>
      <c r="AJ45" s="419"/>
      <c r="AK45" s="419"/>
      <c r="AL45" s="418"/>
      <c r="AM45" s="419"/>
      <c r="AN45" s="419"/>
      <c r="AO45" s="419"/>
      <c r="AP45" s="419"/>
      <c r="AQ45" s="419"/>
      <c r="AR45" s="419"/>
      <c r="AS45" s="419"/>
      <c r="AT45" s="419"/>
      <c r="AU45" s="423"/>
      <c r="AV45" s="429"/>
      <c r="AW45" s="429"/>
      <c r="AX45" s="429"/>
      <c r="AY45" s="429"/>
      <c r="AZ45" s="429"/>
      <c r="BA45" s="429"/>
      <c r="BB45" s="429"/>
      <c r="BC45" s="429"/>
      <c r="BD45" s="430"/>
      <c r="BE45" s="412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3"/>
      <c r="BQ45" s="413"/>
      <c r="BR45" s="414"/>
      <c r="BS45" s="436"/>
      <c r="BT45" s="437"/>
      <c r="BU45" s="437"/>
      <c r="BV45" s="437"/>
      <c r="BW45" s="437"/>
      <c r="BX45" s="437"/>
      <c r="BY45" s="437"/>
      <c r="BZ45" s="437"/>
      <c r="CA45" s="437"/>
      <c r="CB45" s="437"/>
      <c r="CC45" s="437"/>
      <c r="CD45" s="437"/>
      <c r="CE45" s="437"/>
      <c r="CF45" s="438"/>
      <c r="CG45" s="436"/>
      <c r="CH45" s="437"/>
      <c r="CI45" s="437"/>
      <c r="CJ45" s="437"/>
      <c r="CK45" s="437"/>
      <c r="CL45" s="437"/>
      <c r="CM45" s="437"/>
      <c r="CN45" s="437"/>
      <c r="CO45" s="437"/>
      <c r="CP45" s="437"/>
      <c r="CQ45" s="437"/>
      <c r="CR45" s="437"/>
      <c r="CS45" s="437"/>
      <c r="CT45" s="437"/>
      <c r="CU45" s="437"/>
      <c r="CV45" s="438"/>
      <c r="CW45" s="401" t="s">
        <v>2</v>
      </c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3"/>
      <c r="DJ45" s="401" t="s">
        <v>34</v>
      </c>
      <c r="DK45" s="402"/>
      <c r="DL45" s="402"/>
      <c r="DM45" s="402"/>
      <c r="DN45" s="402"/>
      <c r="DO45" s="402"/>
      <c r="DP45" s="402"/>
      <c r="DQ45" s="402"/>
      <c r="DR45" s="402"/>
      <c r="DS45" s="402"/>
      <c r="DT45" s="402"/>
      <c r="DU45" s="403"/>
    </row>
    <row r="46" spans="1:125" s="6" customFormat="1" ht="12.75">
      <c r="A46" s="391">
        <v>1</v>
      </c>
      <c r="B46" s="392"/>
      <c r="C46" s="392"/>
      <c r="D46" s="392"/>
      <c r="E46" s="392"/>
      <c r="F46" s="393"/>
      <c r="G46" s="391">
        <v>2</v>
      </c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3"/>
      <c r="AC46" s="387">
        <v>3</v>
      </c>
      <c r="AD46" s="388"/>
      <c r="AE46" s="388"/>
      <c r="AF46" s="388"/>
      <c r="AG46" s="388"/>
      <c r="AH46" s="388"/>
      <c r="AI46" s="388"/>
      <c r="AJ46" s="388"/>
      <c r="AK46" s="388"/>
      <c r="AL46" s="387">
        <v>4</v>
      </c>
      <c r="AM46" s="388"/>
      <c r="AN46" s="388"/>
      <c r="AO46" s="388"/>
      <c r="AP46" s="388"/>
      <c r="AQ46" s="388"/>
      <c r="AR46" s="388"/>
      <c r="AS46" s="388"/>
      <c r="AT46" s="388"/>
      <c r="AU46" s="389"/>
      <c r="AV46" s="390">
        <v>5</v>
      </c>
      <c r="AW46" s="388"/>
      <c r="AX46" s="388"/>
      <c r="AY46" s="388"/>
      <c r="AZ46" s="388"/>
      <c r="BA46" s="388"/>
      <c r="BB46" s="388"/>
      <c r="BC46" s="388"/>
      <c r="BD46" s="389"/>
      <c r="BE46" s="391">
        <v>6</v>
      </c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3"/>
      <c r="BS46" s="391">
        <v>7</v>
      </c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3"/>
      <c r="CG46" s="391">
        <v>8</v>
      </c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3"/>
      <c r="CW46" s="391">
        <v>9</v>
      </c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3"/>
      <c r="DJ46" s="391">
        <v>10</v>
      </c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3"/>
    </row>
    <row r="47" spans="1:125" s="5" customFormat="1" ht="15.75" customHeight="1">
      <c r="A47" s="394" t="s">
        <v>7</v>
      </c>
      <c r="B47" s="395"/>
      <c r="C47" s="395"/>
      <c r="D47" s="395"/>
      <c r="E47" s="395"/>
      <c r="F47" s="396"/>
      <c r="G47" s="397" t="s">
        <v>277</v>
      </c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80"/>
      <c r="AC47" s="387" t="s">
        <v>1</v>
      </c>
      <c r="AD47" s="388"/>
      <c r="AE47" s="388"/>
      <c r="AF47" s="388"/>
      <c r="AG47" s="388"/>
      <c r="AH47" s="388"/>
      <c r="AI47" s="388"/>
      <c r="AJ47" s="388"/>
      <c r="AK47" s="388"/>
      <c r="AL47" s="387" t="s">
        <v>1</v>
      </c>
      <c r="AM47" s="388"/>
      <c r="AN47" s="388"/>
      <c r="AO47" s="388"/>
      <c r="AP47" s="388"/>
      <c r="AQ47" s="388"/>
      <c r="AR47" s="388"/>
      <c r="AS47" s="388"/>
      <c r="AT47" s="388"/>
      <c r="AU47" s="389"/>
      <c r="AV47" s="390" t="s">
        <v>1</v>
      </c>
      <c r="AW47" s="388"/>
      <c r="AX47" s="388"/>
      <c r="AY47" s="388"/>
      <c r="AZ47" s="388"/>
      <c r="BA47" s="388"/>
      <c r="BB47" s="388"/>
      <c r="BC47" s="388"/>
      <c r="BD47" s="389"/>
      <c r="BE47" s="372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4"/>
      <c r="BS47" s="372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4"/>
      <c r="CG47" s="372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4"/>
      <c r="CW47" s="375"/>
      <c r="CX47" s="376"/>
      <c r="CY47" s="376"/>
      <c r="CZ47" s="376"/>
      <c r="DA47" s="376"/>
      <c r="DB47" s="376"/>
      <c r="DC47" s="376"/>
      <c r="DD47" s="376"/>
      <c r="DE47" s="376"/>
      <c r="DF47" s="376"/>
      <c r="DG47" s="376"/>
      <c r="DH47" s="376"/>
      <c r="DI47" s="377"/>
      <c r="DJ47" s="375"/>
      <c r="DK47" s="376"/>
      <c r="DL47" s="376"/>
      <c r="DM47" s="376"/>
      <c r="DN47" s="376"/>
      <c r="DO47" s="376"/>
      <c r="DP47" s="376"/>
      <c r="DQ47" s="376"/>
      <c r="DR47" s="376"/>
      <c r="DS47" s="376"/>
      <c r="DT47" s="376"/>
      <c r="DU47" s="377"/>
    </row>
    <row r="48" spans="1:125" s="5" customFormat="1" ht="16.5" customHeight="1">
      <c r="A48" s="381"/>
      <c r="B48" s="382"/>
      <c r="C48" s="382"/>
      <c r="D48" s="382"/>
      <c r="E48" s="382"/>
      <c r="F48" s="383"/>
      <c r="G48" s="384" t="s">
        <v>0</v>
      </c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6"/>
      <c r="AC48" s="387" t="s">
        <v>1</v>
      </c>
      <c r="AD48" s="388"/>
      <c r="AE48" s="388"/>
      <c r="AF48" s="388"/>
      <c r="AG48" s="388"/>
      <c r="AH48" s="388"/>
      <c r="AI48" s="388"/>
      <c r="AJ48" s="388"/>
      <c r="AK48" s="388"/>
      <c r="AL48" s="387" t="s">
        <v>1</v>
      </c>
      <c r="AM48" s="388"/>
      <c r="AN48" s="388"/>
      <c r="AO48" s="388"/>
      <c r="AP48" s="388"/>
      <c r="AQ48" s="388"/>
      <c r="AR48" s="388"/>
      <c r="AS48" s="388"/>
      <c r="AT48" s="388"/>
      <c r="AU48" s="389"/>
      <c r="AV48" s="390" t="s">
        <v>1</v>
      </c>
      <c r="AW48" s="388"/>
      <c r="AX48" s="388"/>
      <c r="AY48" s="388"/>
      <c r="AZ48" s="388"/>
      <c r="BA48" s="388"/>
      <c r="BB48" s="388"/>
      <c r="BC48" s="388"/>
      <c r="BD48" s="389"/>
      <c r="BE48" s="372" t="s">
        <v>1</v>
      </c>
      <c r="BF48" s="373"/>
      <c r="BG48" s="373"/>
      <c r="BH48" s="373"/>
      <c r="BI48" s="373"/>
      <c r="BJ48" s="373"/>
      <c r="BK48" s="373"/>
      <c r="BL48" s="373"/>
      <c r="BM48" s="373"/>
      <c r="BN48" s="373"/>
      <c r="BO48" s="373"/>
      <c r="BP48" s="373"/>
      <c r="BQ48" s="373"/>
      <c r="BR48" s="374"/>
      <c r="BS48" s="372" t="s">
        <v>1</v>
      </c>
      <c r="BT48" s="373"/>
      <c r="BU48" s="373"/>
      <c r="BV48" s="373"/>
      <c r="BW48" s="373"/>
      <c r="BX48" s="373"/>
      <c r="BY48" s="373"/>
      <c r="BZ48" s="373"/>
      <c r="CA48" s="373"/>
      <c r="CB48" s="373"/>
      <c r="CC48" s="373"/>
      <c r="CD48" s="373"/>
      <c r="CE48" s="373"/>
      <c r="CF48" s="374"/>
      <c r="CG48" s="372" t="s">
        <v>1</v>
      </c>
      <c r="CH48" s="373"/>
      <c r="CI48" s="373"/>
      <c r="CJ48" s="373"/>
      <c r="CK48" s="373"/>
      <c r="CL48" s="373"/>
      <c r="CM48" s="373"/>
      <c r="CN48" s="373"/>
      <c r="CO48" s="373"/>
      <c r="CP48" s="373"/>
      <c r="CQ48" s="373"/>
      <c r="CR48" s="373"/>
      <c r="CS48" s="373"/>
      <c r="CT48" s="373"/>
      <c r="CU48" s="373"/>
      <c r="CV48" s="374"/>
      <c r="CW48" s="375" t="s">
        <v>1</v>
      </c>
      <c r="CX48" s="376"/>
      <c r="CY48" s="376"/>
      <c r="CZ48" s="376"/>
      <c r="DA48" s="376"/>
      <c r="DB48" s="376"/>
      <c r="DC48" s="376"/>
      <c r="DD48" s="376"/>
      <c r="DE48" s="376"/>
      <c r="DF48" s="376"/>
      <c r="DG48" s="376"/>
      <c r="DH48" s="376"/>
      <c r="DI48" s="377"/>
      <c r="DJ48" s="375" t="s">
        <v>1</v>
      </c>
      <c r="DK48" s="376"/>
      <c r="DL48" s="376"/>
      <c r="DM48" s="376"/>
      <c r="DN48" s="376"/>
      <c r="DO48" s="376"/>
      <c r="DP48" s="376"/>
      <c r="DQ48" s="376"/>
      <c r="DR48" s="376"/>
      <c r="DS48" s="376"/>
      <c r="DT48" s="376"/>
      <c r="DU48" s="377"/>
    </row>
    <row r="49" spans="1:125" s="5" customFormat="1" ht="81.75" customHeight="1">
      <c r="A49" s="381" t="s">
        <v>24</v>
      </c>
      <c r="B49" s="382"/>
      <c r="C49" s="382"/>
      <c r="D49" s="382"/>
      <c r="E49" s="382"/>
      <c r="F49" s="383"/>
      <c r="G49" s="397" t="s">
        <v>480</v>
      </c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6"/>
      <c r="AC49" s="384">
        <v>293</v>
      </c>
      <c r="AD49" s="504"/>
      <c r="AE49" s="504"/>
      <c r="AF49" s="504"/>
      <c r="AG49" s="504"/>
      <c r="AH49" s="504"/>
      <c r="AI49" s="504"/>
      <c r="AJ49" s="504"/>
      <c r="AK49" s="504"/>
      <c r="AL49" s="505">
        <v>12537.91</v>
      </c>
      <c r="AM49" s="506"/>
      <c r="AN49" s="506"/>
      <c r="AO49" s="506"/>
      <c r="AP49" s="506"/>
      <c r="AQ49" s="506"/>
      <c r="AR49" s="506"/>
      <c r="AS49" s="506"/>
      <c r="AT49" s="506"/>
      <c r="AU49" s="507"/>
      <c r="AV49" s="508">
        <v>1</v>
      </c>
      <c r="AW49" s="506"/>
      <c r="AX49" s="506"/>
      <c r="AY49" s="506"/>
      <c r="AZ49" s="506"/>
      <c r="BA49" s="506"/>
      <c r="BB49" s="506"/>
      <c r="BC49" s="506"/>
      <c r="BD49" s="507"/>
      <c r="BE49" s="439">
        <f>AL49*AV49</f>
        <v>12537.91</v>
      </c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1"/>
      <c r="BS49" s="439"/>
      <c r="BT49" s="440"/>
      <c r="BU49" s="440"/>
      <c r="BV49" s="440"/>
      <c r="BW49" s="440"/>
      <c r="BX49" s="440"/>
      <c r="BY49" s="440"/>
      <c r="BZ49" s="440"/>
      <c r="CA49" s="440"/>
      <c r="CB49" s="440"/>
      <c r="CC49" s="440"/>
      <c r="CD49" s="440"/>
      <c r="CE49" s="440"/>
      <c r="CF49" s="441"/>
      <c r="CG49" s="439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1"/>
      <c r="CW49" s="442">
        <f>BE49</f>
        <v>12537.91</v>
      </c>
      <c r="CX49" s="443"/>
      <c r="CY49" s="443"/>
      <c r="CZ49" s="443"/>
      <c r="DA49" s="443"/>
      <c r="DB49" s="443"/>
      <c r="DC49" s="443"/>
      <c r="DD49" s="443"/>
      <c r="DE49" s="443"/>
      <c r="DF49" s="443"/>
      <c r="DG49" s="443"/>
      <c r="DH49" s="443"/>
      <c r="DI49" s="444"/>
      <c r="DJ49" s="442"/>
      <c r="DK49" s="443"/>
      <c r="DL49" s="443"/>
      <c r="DM49" s="443"/>
      <c r="DN49" s="443"/>
      <c r="DO49" s="443"/>
      <c r="DP49" s="443"/>
      <c r="DQ49" s="443"/>
      <c r="DR49" s="443"/>
      <c r="DS49" s="443"/>
      <c r="DT49" s="443"/>
      <c r="DU49" s="444"/>
    </row>
    <row r="50" spans="1:125" s="22" customFormat="1" ht="16.5" customHeight="1">
      <c r="A50" s="453" t="s">
        <v>18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501"/>
      <c r="AM50" s="501"/>
      <c r="AN50" s="501"/>
      <c r="AO50" s="501"/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2"/>
      <c r="BE50" s="447">
        <f>BE49</f>
        <v>12537.91</v>
      </c>
      <c r="BF50" s="450"/>
      <c r="BG50" s="450"/>
      <c r="BH50" s="450"/>
      <c r="BI50" s="450"/>
      <c r="BJ50" s="450"/>
      <c r="BK50" s="450"/>
      <c r="BL50" s="450"/>
      <c r="BM50" s="450"/>
      <c r="BN50" s="450"/>
      <c r="BO50" s="450"/>
      <c r="BP50" s="450"/>
      <c r="BQ50" s="450"/>
      <c r="BR50" s="451"/>
      <c r="BS50" s="452"/>
      <c r="BT50" s="450"/>
      <c r="BU50" s="450"/>
      <c r="BV50" s="450"/>
      <c r="BW50" s="450"/>
      <c r="BX50" s="450"/>
      <c r="BY50" s="450"/>
      <c r="BZ50" s="450"/>
      <c r="CA50" s="450"/>
      <c r="CB50" s="450"/>
      <c r="CC50" s="450"/>
      <c r="CD50" s="450"/>
      <c r="CE50" s="450"/>
      <c r="CF50" s="451"/>
      <c r="CG50" s="452"/>
      <c r="CH50" s="450"/>
      <c r="CI50" s="450"/>
      <c r="CJ50" s="450"/>
      <c r="CK50" s="450"/>
      <c r="CL50" s="450"/>
      <c r="CM50" s="450"/>
      <c r="CN50" s="450"/>
      <c r="CO50" s="450"/>
      <c r="CP50" s="450"/>
      <c r="CQ50" s="450"/>
      <c r="CR50" s="450"/>
      <c r="CS50" s="450"/>
      <c r="CT50" s="450"/>
      <c r="CU50" s="450"/>
      <c r="CV50" s="451"/>
      <c r="CW50" s="447">
        <f>CW49</f>
        <v>12537.91</v>
      </c>
      <c r="CX50" s="450"/>
      <c r="CY50" s="450"/>
      <c r="CZ50" s="450"/>
      <c r="DA50" s="450"/>
      <c r="DB50" s="450"/>
      <c r="DC50" s="450"/>
      <c r="DD50" s="450"/>
      <c r="DE50" s="450"/>
      <c r="DF50" s="450"/>
      <c r="DG50" s="450"/>
      <c r="DH50" s="450"/>
      <c r="DI50" s="451"/>
      <c r="DJ50" s="452"/>
      <c r="DK50" s="450"/>
      <c r="DL50" s="450"/>
      <c r="DM50" s="450"/>
      <c r="DN50" s="450"/>
      <c r="DO50" s="450"/>
      <c r="DP50" s="450"/>
      <c r="DQ50" s="450"/>
      <c r="DR50" s="450"/>
      <c r="DS50" s="450"/>
      <c r="DT50" s="450"/>
      <c r="DU50" s="451"/>
    </row>
    <row r="51" spans="1:125" ht="21" customHeight="1" hidden="1">
      <c r="A51" s="370" t="s">
        <v>272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371"/>
      <c r="BJ51" s="371"/>
      <c r="BK51" s="371"/>
      <c r="BL51" s="371"/>
      <c r="BM51" s="371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  <c r="CS51" s="371"/>
      <c r="CT51" s="371"/>
      <c r="CU51" s="371"/>
      <c r="CV51" s="371"/>
      <c r="CW51" s="371"/>
      <c r="CX51" s="371"/>
      <c r="CY51" s="371"/>
      <c r="CZ51" s="371"/>
      <c r="DA51" s="371"/>
      <c r="DB51" s="371"/>
      <c r="DC51" s="371"/>
      <c r="DD51" s="371"/>
      <c r="DE51" s="371"/>
      <c r="DF51" s="371"/>
      <c r="DG51" s="371"/>
      <c r="DH51" s="371"/>
      <c r="DI51" s="371"/>
      <c r="DJ51" s="371"/>
      <c r="DK51" s="371"/>
      <c r="DL51" s="371"/>
      <c r="DM51" s="371"/>
      <c r="DN51" s="371"/>
      <c r="DO51" s="371"/>
      <c r="DP51" s="371"/>
      <c r="DQ51" s="371"/>
      <c r="DR51" s="371"/>
      <c r="DS51" s="371"/>
      <c r="DT51" s="371"/>
      <c r="DU51" s="371"/>
    </row>
    <row r="52" ht="15" hidden="1"/>
    <row r="53" spans="1:125" ht="15">
      <c r="A53" s="404" t="s">
        <v>527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5"/>
      <c r="CM53" s="405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5"/>
      <c r="DB53" s="405"/>
      <c r="DC53" s="405"/>
      <c r="DD53" s="405"/>
      <c r="DE53" s="405"/>
      <c r="DF53" s="405"/>
      <c r="DG53" s="405"/>
      <c r="DH53" s="405"/>
      <c r="DI53" s="405"/>
      <c r="DJ53" s="405"/>
      <c r="DK53" s="405"/>
      <c r="DL53" s="405"/>
      <c r="DM53" s="405"/>
      <c r="DN53" s="405"/>
      <c r="DO53" s="405"/>
      <c r="DP53" s="405"/>
      <c r="DQ53" s="405"/>
      <c r="DR53" s="405"/>
      <c r="DS53" s="405"/>
      <c r="DT53" s="405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406" t="s">
        <v>3</v>
      </c>
      <c r="B55" s="407"/>
      <c r="C55" s="407"/>
      <c r="D55" s="407"/>
      <c r="E55" s="407"/>
      <c r="F55" s="408"/>
      <c r="G55" s="406" t="s">
        <v>55</v>
      </c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8"/>
      <c r="AC55" s="406" t="s">
        <v>254</v>
      </c>
      <c r="AD55" s="415"/>
      <c r="AE55" s="415"/>
      <c r="AF55" s="415"/>
      <c r="AG55" s="415"/>
      <c r="AH55" s="415"/>
      <c r="AI55" s="415"/>
      <c r="AJ55" s="415"/>
      <c r="AK55" s="415"/>
      <c r="AL55" s="406" t="s">
        <v>56</v>
      </c>
      <c r="AM55" s="415"/>
      <c r="AN55" s="415"/>
      <c r="AO55" s="415"/>
      <c r="AP55" s="415"/>
      <c r="AQ55" s="415"/>
      <c r="AR55" s="415"/>
      <c r="AS55" s="415"/>
      <c r="AT55" s="415"/>
      <c r="AU55" s="420"/>
      <c r="AV55" s="424" t="s">
        <v>270</v>
      </c>
      <c r="AW55" s="425"/>
      <c r="AX55" s="425"/>
      <c r="AY55" s="425"/>
      <c r="AZ55" s="425"/>
      <c r="BA55" s="425"/>
      <c r="BB55" s="425"/>
      <c r="BC55" s="425"/>
      <c r="BD55" s="426"/>
      <c r="BE55" s="406" t="s">
        <v>271</v>
      </c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8"/>
      <c r="BS55" s="401" t="s">
        <v>0</v>
      </c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1"/>
      <c r="DA55" s="431"/>
      <c r="DB55" s="431"/>
      <c r="DC55" s="431"/>
      <c r="DD55" s="431"/>
      <c r="DE55" s="431"/>
      <c r="DF55" s="431"/>
      <c r="DG55" s="431"/>
      <c r="DH55" s="431"/>
      <c r="DI55" s="431"/>
      <c r="DJ55" s="431"/>
      <c r="DK55" s="431"/>
      <c r="DL55" s="431"/>
      <c r="DM55" s="431"/>
      <c r="DN55" s="431"/>
      <c r="DO55" s="431"/>
      <c r="DP55" s="431"/>
      <c r="DQ55" s="431"/>
      <c r="DR55" s="431"/>
      <c r="DS55" s="431"/>
      <c r="DT55" s="431"/>
      <c r="DU55" s="432"/>
    </row>
    <row r="56" spans="1:125" ht="68.25" customHeight="1">
      <c r="A56" s="409"/>
      <c r="B56" s="410"/>
      <c r="C56" s="410"/>
      <c r="D56" s="410"/>
      <c r="E56" s="410"/>
      <c r="F56" s="411"/>
      <c r="G56" s="409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1"/>
      <c r="AC56" s="416"/>
      <c r="AD56" s="417"/>
      <c r="AE56" s="417"/>
      <c r="AF56" s="417"/>
      <c r="AG56" s="417"/>
      <c r="AH56" s="417"/>
      <c r="AI56" s="417"/>
      <c r="AJ56" s="417"/>
      <c r="AK56" s="417"/>
      <c r="AL56" s="416"/>
      <c r="AM56" s="421"/>
      <c r="AN56" s="421"/>
      <c r="AO56" s="421"/>
      <c r="AP56" s="421"/>
      <c r="AQ56" s="421"/>
      <c r="AR56" s="421"/>
      <c r="AS56" s="421"/>
      <c r="AT56" s="421"/>
      <c r="AU56" s="422"/>
      <c r="AV56" s="427"/>
      <c r="AW56" s="427"/>
      <c r="AX56" s="427"/>
      <c r="AY56" s="427"/>
      <c r="AZ56" s="427"/>
      <c r="BA56" s="427"/>
      <c r="BB56" s="427"/>
      <c r="BC56" s="427"/>
      <c r="BD56" s="428"/>
      <c r="BE56" s="409"/>
      <c r="BF56" s="410"/>
      <c r="BG56" s="410"/>
      <c r="BH56" s="410"/>
      <c r="BI56" s="410"/>
      <c r="BJ56" s="410"/>
      <c r="BK56" s="410"/>
      <c r="BL56" s="410"/>
      <c r="BM56" s="410"/>
      <c r="BN56" s="410"/>
      <c r="BO56" s="410"/>
      <c r="BP56" s="410"/>
      <c r="BQ56" s="410"/>
      <c r="BR56" s="411"/>
      <c r="BS56" s="433" t="s">
        <v>219</v>
      </c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5"/>
      <c r="CG56" s="433" t="s">
        <v>221</v>
      </c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5"/>
      <c r="CW56" s="398" t="s">
        <v>19</v>
      </c>
      <c r="CX56" s="399"/>
      <c r="CY56" s="399"/>
      <c r="CZ56" s="399"/>
      <c r="DA56" s="399"/>
      <c r="DB56" s="399"/>
      <c r="DC56" s="399"/>
      <c r="DD56" s="399"/>
      <c r="DE56" s="399"/>
      <c r="DF56" s="399"/>
      <c r="DG56" s="399"/>
      <c r="DH56" s="399"/>
      <c r="DI56" s="399"/>
      <c r="DJ56" s="399"/>
      <c r="DK56" s="399"/>
      <c r="DL56" s="399"/>
      <c r="DM56" s="399"/>
      <c r="DN56" s="399"/>
      <c r="DO56" s="399"/>
      <c r="DP56" s="399"/>
      <c r="DQ56" s="399"/>
      <c r="DR56" s="399"/>
      <c r="DS56" s="399"/>
      <c r="DT56" s="399"/>
      <c r="DU56" s="400"/>
    </row>
    <row r="57" spans="1:125" ht="28.5" customHeight="1">
      <c r="A57" s="412"/>
      <c r="B57" s="413"/>
      <c r="C57" s="413"/>
      <c r="D57" s="413"/>
      <c r="E57" s="413"/>
      <c r="F57" s="414"/>
      <c r="G57" s="412"/>
      <c r="H57" s="413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4"/>
      <c r="AC57" s="418"/>
      <c r="AD57" s="419"/>
      <c r="AE57" s="419"/>
      <c r="AF57" s="419"/>
      <c r="AG57" s="419"/>
      <c r="AH57" s="419"/>
      <c r="AI57" s="419"/>
      <c r="AJ57" s="419"/>
      <c r="AK57" s="419"/>
      <c r="AL57" s="418"/>
      <c r="AM57" s="419"/>
      <c r="AN57" s="419"/>
      <c r="AO57" s="419"/>
      <c r="AP57" s="419"/>
      <c r="AQ57" s="419"/>
      <c r="AR57" s="419"/>
      <c r="AS57" s="419"/>
      <c r="AT57" s="419"/>
      <c r="AU57" s="423"/>
      <c r="AV57" s="429"/>
      <c r="AW57" s="429"/>
      <c r="AX57" s="429"/>
      <c r="AY57" s="429"/>
      <c r="AZ57" s="429"/>
      <c r="BA57" s="429"/>
      <c r="BB57" s="429"/>
      <c r="BC57" s="429"/>
      <c r="BD57" s="430"/>
      <c r="BE57" s="412"/>
      <c r="BF57" s="413"/>
      <c r="BG57" s="413"/>
      <c r="BH57" s="413"/>
      <c r="BI57" s="413"/>
      <c r="BJ57" s="413"/>
      <c r="BK57" s="413"/>
      <c r="BL57" s="413"/>
      <c r="BM57" s="413"/>
      <c r="BN57" s="413"/>
      <c r="BO57" s="413"/>
      <c r="BP57" s="413"/>
      <c r="BQ57" s="413"/>
      <c r="BR57" s="414"/>
      <c r="BS57" s="436"/>
      <c r="BT57" s="437"/>
      <c r="BU57" s="437"/>
      <c r="BV57" s="437"/>
      <c r="BW57" s="437"/>
      <c r="BX57" s="437"/>
      <c r="BY57" s="437"/>
      <c r="BZ57" s="437"/>
      <c r="CA57" s="437"/>
      <c r="CB57" s="437"/>
      <c r="CC57" s="437"/>
      <c r="CD57" s="437"/>
      <c r="CE57" s="437"/>
      <c r="CF57" s="438"/>
      <c r="CG57" s="436"/>
      <c r="CH57" s="437"/>
      <c r="CI57" s="437"/>
      <c r="CJ57" s="437"/>
      <c r="CK57" s="437"/>
      <c r="CL57" s="437"/>
      <c r="CM57" s="437"/>
      <c r="CN57" s="437"/>
      <c r="CO57" s="437"/>
      <c r="CP57" s="437"/>
      <c r="CQ57" s="437"/>
      <c r="CR57" s="437"/>
      <c r="CS57" s="437"/>
      <c r="CT57" s="437"/>
      <c r="CU57" s="437"/>
      <c r="CV57" s="438"/>
      <c r="CW57" s="401" t="s">
        <v>2</v>
      </c>
      <c r="CX57" s="402"/>
      <c r="CY57" s="402"/>
      <c r="CZ57" s="402"/>
      <c r="DA57" s="402"/>
      <c r="DB57" s="402"/>
      <c r="DC57" s="402"/>
      <c r="DD57" s="402"/>
      <c r="DE57" s="402"/>
      <c r="DF57" s="402"/>
      <c r="DG57" s="402"/>
      <c r="DH57" s="402"/>
      <c r="DI57" s="403"/>
      <c r="DJ57" s="401" t="s">
        <v>34</v>
      </c>
      <c r="DK57" s="402"/>
      <c r="DL57" s="402"/>
      <c r="DM57" s="402"/>
      <c r="DN57" s="402"/>
      <c r="DO57" s="402"/>
      <c r="DP57" s="402"/>
      <c r="DQ57" s="402"/>
      <c r="DR57" s="402"/>
      <c r="DS57" s="402"/>
      <c r="DT57" s="402"/>
      <c r="DU57" s="403"/>
    </row>
    <row r="58" spans="1:125" ht="15">
      <c r="A58" s="391">
        <v>1</v>
      </c>
      <c r="B58" s="392"/>
      <c r="C58" s="392"/>
      <c r="D58" s="392"/>
      <c r="E58" s="392"/>
      <c r="F58" s="393"/>
      <c r="G58" s="391">
        <v>2</v>
      </c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3"/>
      <c r="AC58" s="387">
        <v>3</v>
      </c>
      <c r="AD58" s="388"/>
      <c r="AE58" s="388"/>
      <c r="AF58" s="388"/>
      <c r="AG58" s="388"/>
      <c r="AH58" s="388"/>
      <c r="AI58" s="388"/>
      <c r="AJ58" s="388"/>
      <c r="AK58" s="388"/>
      <c r="AL58" s="387">
        <v>4</v>
      </c>
      <c r="AM58" s="388"/>
      <c r="AN58" s="388"/>
      <c r="AO58" s="388"/>
      <c r="AP58" s="388"/>
      <c r="AQ58" s="388"/>
      <c r="AR58" s="388"/>
      <c r="AS58" s="388"/>
      <c r="AT58" s="388"/>
      <c r="AU58" s="389"/>
      <c r="AV58" s="390">
        <v>5</v>
      </c>
      <c r="AW58" s="388"/>
      <c r="AX58" s="388"/>
      <c r="AY58" s="388"/>
      <c r="AZ58" s="388"/>
      <c r="BA58" s="388"/>
      <c r="BB58" s="388"/>
      <c r="BC58" s="388"/>
      <c r="BD58" s="389"/>
      <c r="BE58" s="391">
        <v>6</v>
      </c>
      <c r="BF58" s="392"/>
      <c r="BG58" s="392"/>
      <c r="BH58" s="392"/>
      <c r="BI58" s="392"/>
      <c r="BJ58" s="392"/>
      <c r="BK58" s="392"/>
      <c r="BL58" s="392"/>
      <c r="BM58" s="392"/>
      <c r="BN58" s="392"/>
      <c r="BO58" s="392"/>
      <c r="BP58" s="392"/>
      <c r="BQ58" s="392"/>
      <c r="BR58" s="393"/>
      <c r="BS58" s="391">
        <v>7</v>
      </c>
      <c r="BT58" s="392"/>
      <c r="BU58" s="392"/>
      <c r="BV58" s="392"/>
      <c r="BW58" s="392"/>
      <c r="BX58" s="392"/>
      <c r="BY58" s="392"/>
      <c r="BZ58" s="392"/>
      <c r="CA58" s="392"/>
      <c r="CB58" s="392"/>
      <c r="CC58" s="392"/>
      <c r="CD58" s="392"/>
      <c r="CE58" s="392"/>
      <c r="CF58" s="393"/>
      <c r="CG58" s="391">
        <v>8</v>
      </c>
      <c r="CH58" s="392"/>
      <c r="CI58" s="392"/>
      <c r="CJ58" s="392"/>
      <c r="CK58" s="392"/>
      <c r="CL58" s="392"/>
      <c r="CM58" s="392"/>
      <c r="CN58" s="392"/>
      <c r="CO58" s="392"/>
      <c r="CP58" s="392"/>
      <c r="CQ58" s="392"/>
      <c r="CR58" s="392"/>
      <c r="CS58" s="392"/>
      <c r="CT58" s="392"/>
      <c r="CU58" s="392"/>
      <c r="CV58" s="393"/>
      <c r="CW58" s="391">
        <v>9</v>
      </c>
      <c r="CX58" s="392"/>
      <c r="CY58" s="392"/>
      <c r="CZ58" s="392"/>
      <c r="DA58" s="392"/>
      <c r="DB58" s="392"/>
      <c r="DC58" s="392"/>
      <c r="DD58" s="392"/>
      <c r="DE58" s="392"/>
      <c r="DF58" s="392"/>
      <c r="DG58" s="392"/>
      <c r="DH58" s="392"/>
      <c r="DI58" s="393"/>
      <c r="DJ58" s="391">
        <v>10</v>
      </c>
      <c r="DK58" s="392"/>
      <c r="DL58" s="392"/>
      <c r="DM58" s="392"/>
      <c r="DN58" s="392"/>
      <c r="DO58" s="392"/>
      <c r="DP58" s="392"/>
      <c r="DQ58" s="392"/>
      <c r="DR58" s="392"/>
      <c r="DS58" s="392"/>
      <c r="DT58" s="392"/>
      <c r="DU58" s="393"/>
    </row>
    <row r="59" spans="1:125" ht="15" customHeight="1">
      <c r="A59" s="394" t="s">
        <v>7</v>
      </c>
      <c r="B59" s="395"/>
      <c r="C59" s="395"/>
      <c r="D59" s="395"/>
      <c r="E59" s="395"/>
      <c r="F59" s="396"/>
      <c r="G59" s="397" t="s">
        <v>277</v>
      </c>
      <c r="H59" s="379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80"/>
      <c r="AC59" s="387" t="s">
        <v>1</v>
      </c>
      <c r="AD59" s="388"/>
      <c r="AE59" s="388"/>
      <c r="AF59" s="388"/>
      <c r="AG59" s="388"/>
      <c r="AH59" s="388"/>
      <c r="AI59" s="388"/>
      <c r="AJ59" s="388"/>
      <c r="AK59" s="388"/>
      <c r="AL59" s="387" t="s">
        <v>1</v>
      </c>
      <c r="AM59" s="388"/>
      <c r="AN59" s="388"/>
      <c r="AO59" s="388"/>
      <c r="AP59" s="388"/>
      <c r="AQ59" s="388"/>
      <c r="AR59" s="388"/>
      <c r="AS59" s="388"/>
      <c r="AT59" s="388"/>
      <c r="AU59" s="389"/>
      <c r="AV59" s="390" t="s">
        <v>1</v>
      </c>
      <c r="AW59" s="388"/>
      <c r="AX59" s="388"/>
      <c r="AY59" s="388"/>
      <c r="AZ59" s="388"/>
      <c r="BA59" s="388"/>
      <c r="BB59" s="388"/>
      <c r="BC59" s="388"/>
      <c r="BD59" s="389"/>
      <c r="BE59" s="372">
        <v>83097.06</v>
      </c>
      <c r="BF59" s="373"/>
      <c r="BG59" s="373"/>
      <c r="BH59" s="373"/>
      <c r="BI59" s="373"/>
      <c r="BJ59" s="373"/>
      <c r="BK59" s="373"/>
      <c r="BL59" s="373"/>
      <c r="BM59" s="373"/>
      <c r="BN59" s="373"/>
      <c r="BO59" s="373"/>
      <c r="BP59" s="373"/>
      <c r="BQ59" s="373"/>
      <c r="BR59" s="374"/>
      <c r="BS59" s="372">
        <f>BS61</f>
        <v>83097.06</v>
      </c>
      <c r="BT59" s="373"/>
      <c r="BU59" s="373"/>
      <c r="BV59" s="373"/>
      <c r="BW59" s="373"/>
      <c r="BX59" s="373"/>
      <c r="BY59" s="373"/>
      <c r="BZ59" s="373"/>
      <c r="CA59" s="373"/>
      <c r="CB59" s="373"/>
      <c r="CC59" s="373"/>
      <c r="CD59" s="373"/>
      <c r="CE59" s="373"/>
      <c r="CF59" s="374"/>
      <c r="CG59" s="372"/>
      <c r="CH59" s="373"/>
      <c r="CI59" s="373"/>
      <c r="CJ59" s="373"/>
      <c r="CK59" s="373"/>
      <c r="CL59" s="373"/>
      <c r="CM59" s="373"/>
      <c r="CN59" s="373"/>
      <c r="CO59" s="373"/>
      <c r="CP59" s="373"/>
      <c r="CQ59" s="373"/>
      <c r="CR59" s="373"/>
      <c r="CS59" s="373"/>
      <c r="CT59" s="373"/>
      <c r="CU59" s="373"/>
      <c r="CV59" s="374"/>
      <c r="CW59" s="375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7"/>
      <c r="DJ59" s="375"/>
      <c r="DK59" s="376"/>
      <c r="DL59" s="376"/>
      <c r="DM59" s="376"/>
      <c r="DN59" s="376"/>
      <c r="DO59" s="376"/>
      <c r="DP59" s="376"/>
      <c r="DQ59" s="376"/>
      <c r="DR59" s="376"/>
      <c r="DS59" s="376"/>
      <c r="DT59" s="376"/>
      <c r="DU59" s="377"/>
    </row>
    <row r="60" spans="1:125" ht="15">
      <c r="A60" s="381"/>
      <c r="B60" s="382"/>
      <c r="C60" s="382"/>
      <c r="D60" s="382"/>
      <c r="E60" s="382"/>
      <c r="F60" s="383"/>
      <c r="G60" s="384" t="s">
        <v>0</v>
      </c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6"/>
      <c r="AC60" s="387" t="s">
        <v>1</v>
      </c>
      <c r="AD60" s="388"/>
      <c r="AE60" s="388"/>
      <c r="AF60" s="388"/>
      <c r="AG60" s="388"/>
      <c r="AH60" s="388"/>
      <c r="AI60" s="388"/>
      <c r="AJ60" s="388"/>
      <c r="AK60" s="388"/>
      <c r="AL60" s="387" t="s">
        <v>1</v>
      </c>
      <c r="AM60" s="388"/>
      <c r="AN60" s="388"/>
      <c r="AO60" s="388"/>
      <c r="AP60" s="388"/>
      <c r="AQ60" s="388"/>
      <c r="AR60" s="388"/>
      <c r="AS60" s="388"/>
      <c r="AT60" s="388"/>
      <c r="AU60" s="389"/>
      <c r="AV60" s="390" t="s">
        <v>1</v>
      </c>
      <c r="AW60" s="388"/>
      <c r="AX60" s="388"/>
      <c r="AY60" s="388"/>
      <c r="AZ60" s="388"/>
      <c r="BA60" s="388"/>
      <c r="BB60" s="388"/>
      <c r="BC60" s="388"/>
      <c r="BD60" s="389"/>
      <c r="BE60" s="372" t="s">
        <v>1</v>
      </c>
      <c r="BF60" s="373"/>
      <c r="BG60" s="373"/>
      <c r="BH60" s="373"/>
      <c r="BI60" s="373"/>
      <c r="BJ60" s="373"/>
      <c r="BK60" s="373"/>
      <c r="BL60" s="373"/>
      <c r="BM60" s="373"/>
      <c r="BN60" s="373"/>
      <c r="BO60" s="373"/>
      <c r="BP60" s="373"/>
      <c r="BQ60" s="373"/>
      <c r="BR60" s="374"/>
      <c r="BS60" s="372" t="s">
        <v>1</v>
      </c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374"/>
      <c r="CG60" s="372" t="s">
        <v>1</v>
      </c>
      <c r="CH60" s="373"/>
      <c r="CI60" s="373"/>
      <c r="CJ60" s="373"/>
      <c r="CK60" s="373"/>
      <c r="CL60" s="373"/>
      <c r="CM60" s="373"/>
      <c r="CN60" s="373"/>
      <c r="CO60" s="373"/>
      <c r="CP60" s="373"/>
      <c r="CQ60" s="373"/>
      <c r="CR60" s="373"/>
      <c r="CS60" s="373"/>
      <c r="CT60" s="373"/>
      <c r="CU60" s="373"/>
      <c r="CV60" s="374"/>
      <c r="CW60" s="375" t="s">
        <v>1</v>
      </c>
      <c r="CX60" s="376"/>
      <c r="CY60" s="376"/>
      <c r="CZ60" s="376"/>
      <c r="DA60" s="376"/>
      <c r="DB60" s="376"/>
      <c r="DC60" s="376"/>
      <c r="DD60" s="376"/>
      <c r="DE60" s="376"/>
      <c r="DF60" s="376"/>
      <c r="DG60" s="376"/>
      <c r="DH60" s="376"/>
      <c r="DI60" s="377"/>
      <c r="DJ60" s="375" t="s">
        <v>1</v>
      </c>
      <c r="DK60" s="376"/>
      <c r="DL60" s="376"/>
      <c r="DM60" s="376"/>
      <c r="DN60" s="376"/>
      <c r="DO60" s="376"/>
      <c r="DP60" s="376"/>
      <c r="DQ60" s="376"/>
      <c r="DR60" s="376"/>
      <c r="DS60" s="376"/>
      <c r="DT60" s="376"/>
      <c r="DU60" s="377"/>
    </row>
    <row r="61" spans="1:125" ht="15">
      <c r="A61" s="381" t="s">
        <v>23</v>
      </c>
      <c r="B61" s="382"/>
      <c r="C61" s="382"/>
      <c r="D61" s="382"/>
      <c r="E61" s="382"/>
      <c r="F61" s="383"/>
      <c r="G61" s="384" t="s">
        <v>525</v>
      </c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6"/>
      <c r="AC61" s="387">
        <v>610</v>
      </c>
      <c r="AD61" s="388"/>
      <c r="AE61" s="388"/>
      <c r="AF61" s="388"/>
      <c r="AG61" s="388"/>
      <c r="AH61" s="388"/>
      <c r="AI61" s="388"/>
      <c r="AJ61" s="388"/>
      <c r="AK61" s="388"/>
      <c r="AL61" s="387">
        <v>83097.06</v>
      </c>
      <c r="AM61" s="388"/>
      <c r="AN61" s="388"/>
      <c r="AO61" s="388"/>
      <c r="AP61" s="388"/>
      <c r="AQ61" s="388"/>
      <c r="AR61" s="388"/>
      <c r="AS61" s="388"/>
      <c r="AT61" s="388"/>
      <c r="AU61" s="389"/>
      <c r="AV61" s="390">
        <v>1</v>
      </c>
      <c r="AW61" s="388"/>
      <c r="AX61" s="388"/>
      <c r="AY61" s="388"/>
      <c r="AZ61" s="388"/>
      <c r="BA61" s="388"/>
      <c r="BB61" s="388"/>
      <c r="BC61" s="388"/>
      <c r="BD61" s="389"/>
      <c r="BE61" s="372">
        <f>AL61*AV61</f>
        <v>83097.06</v>
      </c>
      <c r="BF61" s="373"/>
      <c r="BG61" s="373"/>
      <c r="BH61" s="373"/>
      <c r="BI61" s="373"/>
      <c r="BJ61" s="373"/>
      <c r="BK61" s="373"/>
      <c r="BL61" s="373"/>
      <c r="BM61" s="373"/>
      <c r="BN61" s="373"/>
      <c r="BO61" s="373"/>
      <c r="BP61" s="373"/>
      <c r="BQ61" s="373"/>
      <c r="BR61" s="374"/>
      <c r="BS61" s="372">
        <f>BE61</f>
        <v>83097.06</v>
      </c>
      <c r="BT61" s="373"/>
      <c r="BU61" s="373"/>
      <c r="BV61" s="373"/>
      <c r="BW61" s="373"/>
      <c r="BX61" s="373"/>
      <c r="BY61" s="373"/>
      <c r="BZ61" s="373"/>
      <c r="CA61" s="373"/>
      <c r="CB61" s="373"/>
      <c r="CC61" s="373"/>
      <c r="CD61" s="373"/>
      <c r="CE61" s="373"/>
      <c r="CF61" s="374"/>
      <c r="CG61" s="372"/>
      <c r="CH61" s="373"/>
      <c r="CI61" s="373"/>
      <c r="CJ61" s="373"/>
      <c r="CK61" s="373"/>
      <c r="CL61" s="373"/>
      <c r="CM61" s="373"/>
      <c r="CN61" s="373"/>
      <c r="CO61" s="373"/>
      <c r="CP61" s="373"/>
      <c r="CQ61" s="373"/>
      <c r="CR61" s="373"/>
      <c r="CS61" s="373"/>
      <c r="CT61" s="373"/>
      <c r="CU61" s="373"/>
      <c r="CV61" s="374"/>
      <c r="CW61" s="375"/>
      <c r="CX61" s="376"/>
      <c r="CY61" s="376"/>
      <c r="CZ61" s="376"/>
      <c r="DA61" s="376"/>
      <c r="DB61" s="376"/>
      <c r="DC61" s="376"/>
      <c r="DD61" s="376"/>
      <c r="DE61" s="376"/>
      <c r="DF61" s="376"/>
      <c r="DG61" s="376"/>
      <c r="DH61" s="376"/>
      <c r="DI61" s="377"/>
      <c r="DJ61" s="375"/>
      <c r="DK61" s="376"/>
      <c r="DL61" s="376"/>
      <c r="DM61" s="376"/>
      <c r="DN61" s="376"/>
      <c r="DO61" s="376"/>
      <c r="DP61" s="376"/>
      <c r="DQ61" s="376"/>
      <c r="DR61" s="376"/>
      <c r="DS61" s="376"/>
      <c r="DT61" s="376"/>
      <c r="DU61" s="377"/>
    </row>
    <row r="62" spans="1:125" ht="15">
      <c r="A62" s="378" t="s">
        <v>18</v>
      </c>
      <c r="B62" s="379"/>
      <c r="C62" s="379"/>
      <c r="D62" s="379"/>
      <c r="E62" s="379"/>
      <c r="F62" s="379"/>
      <c r="G62" s="379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80"/>
      <c r="BE62" s="372">
        <f>BE59</f>
        <v>83097.06</v>
      </c>
      <c r="BF62" s="373"/>
      <c r="BG62" s="373"/>
      <c r="BH62" s="373"/>
      <c r="BI62" s="373"/>
      <c r="BJ62" s="373"/>
      <c r="BK62" s="373"/>
      <c r="BL62" s="373"/>
      <c r="BM62" s="373"/>
      <c r="BN62" s="373"/>
      <c r="BO62" s="373"/>
      <c r="BP62" s="373"/>
      <c r="BQ62" s="373"/>
      <c r="BR62" s="374"/>
      <c r="BS62" s="372">
        <f>BS59</f>
        <v>83097.06</v>
      </c>
      <c r="BT62" s="373"/>
      <c r="BU62" s="373"/>
      <c r="BV62" s="373"/>
      <c r="BW62" s="373"/>
      <c r="BX62" s="373"/>
      <c r="BY62" s="373"/>
      <c r="BZ62" s="373"/>
      <c r="CA62" s="373"/>
      <c r="CB62" s="373"/>
      <c r="CC62" s="373"/>
      <c r="CD62" s="373"/>
      <c r="CE62" s="373"/>
      <c r="CF62" s="374"/>
      <c r="CG62" s="372"/>
      <c r="CH62" s="373"/>
      <c r="CI62" s="373"/>
      <c r="CJ62" s="373"/>
      <c r="CK62" s="373"/>
      <c r="CL62" s="373"/>
      <c r="CM62" s="373"/>
      <c r="CN62" s="373"/>
      <c r="CO62" s="373"/>
      <c r="CP62" s="373"/>
      <c r="CQ62" s="373"/>
      <c r="CR62" s="373"/>
      <c r="CS62" s="373"/>
      <c r="CT62" s="373"/>
      <c r="CU62" s="373"/>
      <c r="CV62" s="374"/>
      <c r="CW62" s="372"/>
      <c r="CX62" s="373"/>
      <c r="CY62" s="373"/>
      <c r="CZ62" s="373"/>
      <c r="DA62" s="373"/>
      <c r="DB62" s="373"/>
      <c r="DC62" s="373"/>
      <c r="DD62" s="373"/>
      <c r="DE62" s="373"/>
      <c r="DF62" s="373"/>
      <c r="DG62" s="373"/>
      <c r="DH62" s="373"/>
      <c r="DI62" s="374"/>
      <c r="DJ62" s="372"/>
      <c r="DK62" s="373"/>
      <c r="DL62" s="373"/>
      <c r="DM62" s="373"/>
      <c r="DN62" s="373"/>
      <c r="DO62" s="373"/>
      <c r="DP62" s="373"/>
      <c r="DQ62" s="373"/>
      <c r="DR62" s="373"/>
      <c r="DS62" s="373"/>
      <c r="DT62" s="373"/>
      <c r="DU62" s="374"/>
    </row>
    <row r="63" spans="1:125" ht="15">
      <c r="A63" s="370" t="s">
        <v>528</v>
      </c>
      <c r="B63" s="371"/>
      <c r="C63" s="371"/>
      <c r="D63" s="371"/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371"/>
      <c r="AZ63" s="371"/>
      <c r="BA63" s="371"/>
      <c r="BB63" s="371"/>
      <c r="BC63" s="371"/>
      <c r="BD63" s="371"/>
      <c r="BE63" s="371"/>
      <c r="BF63" s="371"/>
      <c r="BG63" s="371"/>
      <c r="BH63" s="371"/>
      <c r="BI63" s="371"/>
      <c r="BJ63" s="371"/>
      <c r="BK63" s="371"/>
      <c r="BL63" s="371"/>
      <c r="BM63" s="371"/>
      <c r="BN63" s="371"/>
      <c r="BO63" s="371"/>
      <c r="BP63" s="371"/>
      <c r="BQ63" s="371"/>
      <c r="BR63" s="371"/>
      <c r="BS63" s="371"/>
      <c r="BT63" s="371"/>
      <c r="BU63" s="371"/>
      <c r="BV63" s="371"/>
      <c r="BW63" s="371"/>
      <c r="BX63" s="371"/>
      <c r="BY63" s="371"/>
      <c r="BZ63" s="371"/>
      <c r="CA63" s="371"/>
      <c r="CB63" s="371"/>
      <c r="CC63" s="371"/>
      <c r="CD63" s="371"/>
      <c r="CE63" s="371"/>
      <c r="CF63" s="371"/>
      <c r="CG63" s="371"/>
      <c r="CH63" s="371"/>
      <c r="CI63" s="371"/>
      <c r="CJ63" s="371"/>
      <c r="CK63" s="371"/>
      <c r="CL63" s="371"/>
      <c r="CM63" s="371"/>
      <c r="CN63" s="371"/>
      <c r="CO63" s="371"/>
      <c r="CP63" s="371"/>
      <c r="CQ63" s="371"/>
      <c r="CR63" s="371"/>
      <c r="CS63" s="371"/>
      <c r="CT63" s="371"/>
      <c r="CU63" s="371"/>
      <c r="CV63" s="371"/>
      <c r="CW63" s="371"/>
      <c r="CX63" s="371"/>
      <c r="CY63" s="371"/>
      <c r="CZ63" s="371"/>
      <c r="DA63" s="371"/>
      <c r="DB63" s="371"/>
      <c r="DC63" s="371"/>
      <c r="DD63" s="371"/>
      <c r="DE63" s="371"/>
      <c r="DF63" s="371"/>
      <c r="DG63" s="371"/>
      <c r="DH63" s="371"/>
      <c r="DI63" s="371"/>
      <c r="DJ63" s="371"/>
      <c r="DK63" s="371"/>
      <c r="DL63" s="371"/>
      <c r="DM63" s="371"/>
      <c r="DN63" s="371"/>
      <c r="DO63" s="371"/>
      <c r="DP63" s="371"/>
      <c r="DQ63" s="371"/>
      <c r="DR63" s="371"/>
      <c r="DS63" s="371"/>
      <c r="DT63" s="371"/>
      <c r="DU63" s="371"/>
    </row>
  </sheetData>
  <sheetProtection/>
  <mergeCells count="33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DK18" sqref="BL18:DT18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406" t="s">
        <v>3</v>
      </c>
      <c r="B5" s="407"/>
      <c r="C5" s="407"/>
      <c r="D5" s="407"/>
      <c r="E5" s="407"/>
      <c r="F5" s="408"/>
      <c r="G5" s="406" t="s">
        <v>22</v>
      </c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  <c r="Z5" s="406" t="s">
        <v>60</v>
      </c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8"/>
      <c r="AM5" s="406" t="s">
        <v>61</v>
      </c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8"/>
      <c r="AZ5" s="406" t="s">
        <v>62</v>
      </c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6" t="s">
        <v>63</v>
      </c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8"/>
      <c r="BX5" s="401" t="s">
        <v>0</v>
      </c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3"/>
    </row>
    <row r="6" spans="1:124" s="3" customFormat="1" ht="85.5" customHeight="1">
      <c r="A6" s="409"/>
      <c r="B6" s="410"/>
      <c r="C6" s="410"/>
      <c r="D6" s="410"/>
      <c r="E6" s="410"/>
      <c r="F6" s="411"/>
      <c r="G6" s="409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1"/>
      <c r="Z6" s="409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1"/>
      <c r="AM6" s="409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1"/>
      <c r="AZ6" s="409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09"/>
      <c r="BM6" s="410"/>
      <c r="BN6" s="410"/>
      <c r="BO6" s="410"/>
      <c r="BP6" s="410"/>
      <c r="BQ6" s="410"/>
      <c r="BR6" s="410"/>
      <c r="BS6" s="410"/>
      <c r="BT6" s="410"/>
      <c r="BU6" s="410"/>
      <c r="BV6" s="410"/>
      <c r="BW6" s="411"/>
      <c r="BX6" s="433" t="s">
        <v>218</v>
      </c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5"/>
      <c r="CK6" s="433" t="s">
        <v>221</v>
      </c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5"/>
      <c r="CZ6" s="401" t="s">
        <v>19</v>
      </c>
      <c r="DA6" s="431"/>
      <c r="DB6" s="431"/>
      <c r="DC6" s="431"/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2"/>
    </row>
    <row r="7" spans="1:124" s="3" customFormat="1" ht="28.5" customHeight="1">
      <c r="A7" s="412"/>
      <c r="B7" s="413"/>
      <c r="C7" s="413"/>
      <c r="D7" s="413"/>
      <c r="E7" s="413"/>
      <c r="F7" s="414"/>
      <c r="G7" s="412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4"/>
      <c r="Z7" s="412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4"/>
      <c r="AM7" s="412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4"/>
      <c r="AZ7" s="412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2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4"/>
      <c r="BX7" s="436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8"/>
      <c r="CK7" s="436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8"/>
      <c r="CZ7" s="401" t="s">
        <v>2</v>
      </c>
      <c r="DA7" s="402"/>
      <c r="DB7" s="402"/>
      <c r="DC7" s="402"/>
      <c r="DD7" s="402"/>
      <c r="DE7" s="402"/>
      <c r="DF7" s="402"/>
      <c r="DG7" s="402"/>
      <c r="DH7" s="402"/>
      <c r="DI7" s="402"/>
      <c r="DJ7" s="403"/>
      <c r="DK7" s="401" t="s">
        <v>34</v>
      </c>
      <c r="DL7" s="402"/>
      <c r="DM7" s="402"/>
      <c r="DN7" s="402"/>
      <c r="DO7" s="402"/>
      <c r="DP7" s="402"/>
      <c r="DQ7" s="402"/>
      <c r="DR7" s="402"/>
      <c r="DS7" s="402"/>
      <c r="DT7" s="403"/>
    </row>
    <row r="8" spans="1:124" s="6" customFormat="1" ht="12.75">
      <c r="A8" s="391">
        <v>1</v>
      </c>
      <c r="B8" s="392"/>
      <c r="C8" s="392"/>
      <c r="D8" s="392"/>
      <c r="E8" s="392"/>
      <c r="F8" s="393"/>
      <c r="G8" s="391">
        <v>2</v>
      </c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3"/>
      <c r="Z8" s="391">
        <v>3</v>
      </c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3"/>
      <c r="AM8" s="391">
        <v>4</v>
      </c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3"/>
      <c r="AZ8" s="391">
        <v>5</v>
      </c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1">
        <v>6</v>
      </c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3"/>
      <c r="BX8" s="391">
        <v>7</v>
      </c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3"/>
      <c r="CK8" s="391">
        <v>8</v>
      </c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3"/>
      <c r="CZ8" s="391">
        <v>9</v>
      </c>
      <c r="DA8" s="392"/>
      <c r="DB8" s="392"/>
      <c r="DC8" s="392"/>
      <c r="DD8" s="392"/>
      <c r="DE8" s="392"/>
      <c r="DF8" s="392"/>
      <c r="DG8" s="392"/>
      <c r="DH8" s="392"/>
      <c r="DI8" s="392"/>
      <c r="DJ8" s="393"/>
      <c r="DK8" s="391">
        <v>10</v>
      </c>
      <c r="DL8" s="392"/>
      <c r="DM8" s="392"/>
      <c r="DN8" s="392"/>
      <c r="DO8" s="392"/>
      <c r="DP8" s="392"/>
      <c r="DQ8" s="392"/>
      <c r="DR8" s="392"/>
      <c r="DS8" s="392"/>
      <c r="DT8" s="393"/>
    </row>
    <row r="9" spans="1:124" s="5" customFormat="1" ht="52.5" customHeight="1">
      <c r="A9" s="394" t="s">
        <v>7</v>
      </c>
      <c r="B9" s="395"/>
      <c r="C9" s="395"/>
      <c r="D9" s="395"/>
      <c r="E9" s="395"/>
      <c r="F9" s="396"/>
      <c r="G9" s="397" t="s">
        <v>65</v>
      </c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6"/>
      <c r="Z9" s="439">
        <v>8</v>
      </c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1"/>
      <c r="AM9" s="439">
        <v>12</v>
      </c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1"/>
      <c r="AZ9" s="439">
        <v>1300</v>
      </c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39">
        <f>Z9*AM9*AZ9</f>
        <v>124800</v>
      </c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1"/>
      <c r="BX9" s="439">
        <f>BL9</f>
        <v>124800</v>
      </c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1"/>
      <c r="CK9" s="439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1"/>
      <c r="CZ9" s="439"/>
      <c r="DA9" s="440"/>
      <c r="DB9" s="440"/>
      <c r="DC9" s="440"/>
      <c r="DD9" s="440"/>
      <c r="DE9" s="440"/>
      <c r="DF9" s="440"/>
      <c r="DG9" s="440"/>
      <c r="DH9" s="440"/>
      <c r="DI9" s="440"/>
      <c r="DJ9" s="441"/>
      <c r="DK9" s="439"/>
      <c r="DL9" s="440"/>
      <c r="DM9" s="440"/>
      <c r="DN9" s="440"/>
      <c r="DO9" s="440"/>
      <c r="DP9" s="440"/>
      <c r="DQ9" s="440"/>
      <c r="DR9" s="440"/>
      <c r="DS9" s="440"/>
      <c r="DT9" s="441"/>
    </row>
    <row r="10" spans="1:124" s="5" customFormat="1" ht="91.5" customHeight="1">
      <c r="A10" s="394" t="s">
        <v>8</v>
      </c>
      <c r="B10" s="395"/>
      <c r="C10" s="395"/>
      <c r="D10" s="395"/>
      <c r="E10" s="395"/>
      <c r="F10" s="396"/>
      <c r="G10" s="397" t="s">
        <v>64</v>
      </c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439">
        <v>3</v>
      </c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1"/>
      <c r="AM10" s="439">
        <v>12</v>
      </c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1"/>
      <c r="AZ10" s="439">
        <v>150</v>
      </c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39">
        <f>Z10*AM10*AZ10</f>
        <v>5400</v>
      </c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1"/>
      <c r="BX10" s="439">
        <f aca="true" t="shared" si="0" ref="BX10:BX17">BL10</f>
        <v>5400</v>
      </c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1"/>
      <c r="CK10" s="439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1"/>
      <c r="CZ10" s="439"/>
      <c r="DA10" s="440"/>
      <c r="DB10" s="440"/>
      <c r="DC10" s="440"/>
      <c r="DD10" s="440"/>
      <c r="DE10" s="440"/>
      <c r="DF10" s="440"/>
      <c r="DG10" s="440"/>
      <c r="DH10" s="440"/>
      <c r="DI10" s="440"/>
      <c r="DJ10" s="441"/>
      <c r="DK10" s="439"/>
      <c r="DL10" s="440"/>
      <c r="DM10" s="440"/>
      <c r="DN10" s="440"/>
      <c r="DO10" s="440"/>
      <c r="DP10" s="440"/>
      <c r="DQ10" s="440"/>
      <c r="DR10" s="440"/>
      <c r="DS10" s="440"/>
      <c r="DT10" s="441"/>
    </row>
    <row r="11" spans="1:124" s="5" customFormat="1" ht="26.25" customHeight="1" hidden="1">
      <c r="A11" s="394" t="s">
        <v>9</v>
      </c>
      <c r="B11" s="395"/>
      <c r="C11" s="395"/>
      <c r="D11" s="395"/>
      <c r="E11" s="395"/>
      <c r="F11" s="396"/>
      <c r="G11" s="397" t="s">
        <v>66</v>
      </c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6"/>
      <c r="Z11" s="439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1"/>
      <c r="AM11" s="439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1"/>
      <c r="AZ11" s="439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39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1"/>
      <c r="BX11" s="439">
        <f t="shared" si="0"/>
        <v>0</v>
      </c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1"/>
      <c r="CK11" s="439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/>
      <c r="CX11" s="440"/>
      <c r="CY11" s="441"/>
      <c r="CZ11" s="439"/>
      <c r="DA11" s="440"/>
      <c r="DB11" s="440"/>
      <c r="DC11" s="440"/>
      <c r="DD11" s="440"/>
      <c r="DE11" s="440"/>
      <c r="DF11" s="440"/>
      <c r="DG11" s="440"/>
      <c r="DH11" s="440"/>
      <c r="DI11" s="440"/>
      <c r="DJ11" s="441"/>
      <c r="DK11" s="439"/>
      <c r="DL11" s="440"/>
      <c r="DM11" s="440"/>
      <c r="DN11" s="440"/>
      <c r="DO11" s="440"/>
      <c r="DP11" s="440"/>
      <c r="DQ11" s="440"/>
      <c r="DR11" s="440"/>
      <c r="DS11" s="440"/>
      <c r="DT11" s="441"/>
    </row>
    <row r="12" spans="1:124" s="5" customFormat="1" ht="78.75" customHeight="1" hidden="1">
      <c r="A12" s="394" t="s">
        <v>10</v>
      </c>
      <c r="B12" s="395"/>
      <c r="C12" s="395"/>
      <c r="D12" s="395"/>
      <c r="E12" s="395"/>
      <c r="F12" s="396"/>
      <c r="G12" s="397" t="s">
        <v>67</v>
      </c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6"/>
      <c r="Z12" s="439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1"/>
      <c r="AM12" s="439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1"/>
      <c r="AZ12" s="439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39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1"/>
      <c r="BX12" s="439">
        <f t="shared" si="0"/>
        <v>0</v>
      </c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1"/>
      <c r="CK12" s="439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/>
      <c r="CX12" s="440"/>
      <c r="CY12" s="441"/>
      <c r="CZ12" s="439"/>
      <c r="DA12" s="440"/>
      <c r="DB12" s="440"/>
      <c r="DC12" s="440"/>
      <c r="DD12" s="440"/>
      <c r="DE12" s="440"/>
      <c r="DF12" s="440"/>
      <c r="DG12" s="440"/>
      <c r="DH12" s="440"/>
      <c r="DI12" s="440"/>
      <c r="DJ12" s="441"/>
      <c r="DK12" s="439"/>
      <c r="DL12" s="440"/>
      <c r="DM12" s="440"/>
      <c r="DN12" s="440"/>
      <c r="DO12" s="440"/>
      <c r="DP12" s="440"/>
      <c r="DQ12" s="440"/>
      <c r="DR12" s="440"/>
      <c r="DS12" s="440"/>
      <c r="DT12" s="441"/>
    </row>
    <row r="13" spans="1:124" s="5" customFormat="1" ht="80.25" customHeight="1" hidden="1">
      <c r="A13" s="394" t="s">
        <v>11</v>
      </c>
      <c r="B13" s="395"/>
      <c r="C13" s="395"/>
      <c r="D13" s="395"/>
      <c r="E13" s="395"/>
      <c r="F13" s="396"/>
      <c r="G13" s="397" t="s">
        <v>68</v>
      </c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439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1"/>
      <c r="AM13" s="439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1"/>
      <c r="AZ13" s="439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39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1"/>
      <c r="BX13" s="439">
        <f t="shared" si="0"/>
        <v>0</v>
      </c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1"/>
      <c r="CK13" s="439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1"/>
      <c r="CZ13" s="439"/>
      <c r="DA13" s="440"/>
      <c r="DB13" s="440"/>
      <c r="DC13" s="440"/>
      <c r="DD13" s="440"/>
      <c r="DE13" s="440"/>
      <c r="DF13" s="440"/>
      <c r="DG13" s="440"/>
      <c r="DH13" s="440"/>
      <c r="DI13" s="440"/>
      <c r="DJ13" s="441"/>
      <c r="DK13" s="439"/>
      <c r="DL13" s="440"/>
      <c r="DM13" s="440"/>
      <c r="DN13" s="440"/>
      <c r="DO13" s="440"/>
      <c r="DP13" s="440"/>
      <c r="DQ13" s="440"/>
      <c r="DR13" s="440"/>
      <c r="DS13" s="440"/>
      <c r="DT13" s="441"/>
    </row>
    <row r="14" spans="1:124" s="5" customFormat="1" ht="52.5" customHeight="1" hidden="1">
      <c r="A14" s="394" t="s">
        <v>14</v>
      </c>
      <c r="B14" s="395"/>
      <c r="C14" s="395"/>
      <c r="D14" s="395"/>
      <c r="E14" s="395"/>
      <c r="F14" s="396"/>
      <c r="G14" s="397" t="s">
        <v>69</v>
      </c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6"/>
      <c r="Z14" s="439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1"/>
      <c r="AM14" s="439"/>
      <c r="AN14" s="440"/>
      <c r="AO14" s="440"/>
      <c r="AP14" s="440"/>
      <c r="AQ14" s="440"/>
      <c r="AR14" s="440"/>
      <c r="AS14" s="440"/>
      <c r="AT14" s="440"/>
      <c r="AU14" s="440"/>
      <c r="AV14" s="440"/>
      <c r="AW14" s="440"/>
      <c r="AX14" s="440"/>
      <c r="AY14" s="441"/>
      <c r="AZ14" s="439"/>
      <c r="BA14" s="440"/>
      <c r="BB14" s="440"/>
      <c r="BC14" s="440"/>
      <c r="BD14" s="440"/>
      <c r="BE14" s="440"/>
      <c r="BF14" s="440"/>
      <c r="BG14" s="440"/>
      <c r="BH14" s="440"/>
      <c r="BI14" s="440"/>
      <c r="BJ14" s="440"/>
      <c r="BK14" s="440"/>
      <c r="BL14" s="439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1"/>
      <c r="BX14" s="439">
        <f t="shared" si="0"/>
        <v>0</v>
      </c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1"/>
      <c r="CK14" s="439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0"/>
      <c r="CY14" s="441"/>
      <c r="CZ14" s="439"/>
      <c r="DA14" s="440"/>
      <c r="DB14" s="440"/>
      <c r="DC14" s="440"/>
      <c r="DD14" s="440"/>
      <c r="DE14" s="440"/>
      <c r="DF14" s="440"/>
      <c r="DG14" s="440"/>
      <c r="DH14" s="440"/>
      <c r="DI14" s="440"/>
      <c r="DJ14" s="441"/>
      <c r="DK14" s="439"/>
      <c r="DL14" s="440"/>
      <c r="DM14" s="440"/>
      <c r="DN14" s="440"/>
      <c r="DO14" s="440"/>
      <c r="DP14" s="440"/>
      <c r="DQ14" s="440"/>
      <c r="DR14" s="440"/>
      <c r="DS14" s="440"/>
      <c r="DT14" s="441"/>
    </row>
    <row r="15" spans="1:124" s="5" customFormat="1" ht="26.25" customHeight="1">
      <c r="A15" s="394" t="s">
        <v>9</v>
      </c>
      <c r="B15" s="395"/>
      <c r="C15" s="395"/>
      <c r="D15" s="395"/>
      <c r="E15" s="395"/>
      <c r="F15" s="396"/>
      <c r="G15" s="397" t="s">
        <v>282</v>
      </c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439">
        <v>3</v>
      </c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1"/>
      <c r="AM15" s="439">
        <v>12</v>
      </c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440"/>
      <c r="AY15" s="441"/>
      <c r="AZ15" s="439">
        <v>1800</v>
      </c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39">
        <f>Z15*AM15*AZ15</f>
        <v>64800</v>
      </c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1"/>
      <c r="BX15" s="439">
        <f t="shared" si="0"/>
        <v>64800</v>
      </c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1"/>
      <c r="CK15" s="439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1"/>
      <c r="CZ15" s="439"/>
      <c r="DA15" s="440"/>
      <c r="DB15" s="440"/>
      <c r="DC15" s="440"/>
      <c r="DD15" s="440"/>
      <c r="DE15" s="440"/>
      <c r="DF15" s="440"/>
      <c r="DG15" s="440"/>
      <c r="DH15" s="440"/>
      <c r="DI15" s="440"/>
      <c r="DJ15" s="441"/>
      <c r="DK15" s="439"/>
      <c r="DL15" s="440"/>
      <c r="DM15" s="440"/>
      <c r="DN15" s="440"/>
      <c r="DO15" s="440"/>
      <c r="DP15" s="440"/>
      <c r="DQ15" s="440"/>
      <c r="DR15" s="440"/>
      <c r="DS15" s="440"/>
      <c r="DT15" s="441"/>
    </row>
    <row r="16" spans="1:124" s="5" customFormat="1" ht="66.75" customHeight="1" hidden="1">
      <c r="A16" s="394" t="s">
        <v>10</v>
      </c>
      <c r="B16" s="395"/>
      <c r="C16" s="395"/>
      <c r="D16" s="395"/>
      <c r="E16" s="395"/>
      <c r="F16" s="396"/>
      <c r="G16" s="397" t="s">
        <v>72</v>
      </c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6"/>
      <c r="Z16" s="439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1"/>
      <c r="AM16" s="439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440"/>
      <c r="AY16" s="441"/>
      <c r="AZ16" s="439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39">
        <f>Z16*AM16*AZ16</f>
        <v>0</v>
      </c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1"/>
      <c r="BX16" s="439">
        <f t="shared" si="0"/>
        <v>0</v>
      </c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1"/>
      <c r="CK16" s="439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/>
      <c r="CX16" s="440"/>
      <c r="CY16" s="441"/>
      <c r="CZ16" s="439"/>
      <c r="DA16" s="440"/>
      <c r="DB16" s="440"/>
      <c r="DC16" s="440"/>
      <c r="DD16" s="440"/>
      <c r="DE16" s="440"/>
      <c r="DF16" s="440"/>
      <c r="DG16" s="440"/>
      <c r="DH16" s="440"/>
      <c r="DI16" s="440"/>
      <c r="DJ16" s="441"/>
      <c r="DK16" s="439"/>
      <c r="DL16" s="440"/>
      <c r="DM16" s="440"/>
      <c r="DN16" s="440"/>
      <c r="DO16" s="440"/>
      <c r="DP16" s="440"/>
      <c r="DQ16" s="440"/>
      <c r="DR16" s="440"/>
      <c r="DS16" s="440"/>
      <c r="DT16" s="441"/>
    </row>
    <row r="17" spans="1:124" s="5" customFormat="1" ht="39" customHeight="1">
      <c r="A17" s="381" t="s">
        <v>10</v>
      </c>
      <c r="B17" s="382"/>
      <c r="C17" s="382"/>
      <c r="D17" s="382"/>
      <c r="E17" s="382"/>
      <c r="F17" s="383"/>
      <c r="G17" s="397" t="s">
        <v>301</v>
      </c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439">
        <v>1</v>
      </c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1"/>
      <c r="AM17" s="439">
        <v>1</v>
      </c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1"/>
      <c r="AZ17" s="439">
        <v>5000</v>
      </c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39">
        <f>Z17*AM17*AZ17</f>
        <v>5000</v>
      </c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1"/>
      <c r="BX17" s="439">
        <f t="shared" si="0"/>
        <v>5000</v>
      </c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1"/>
      <c r="CK17" s="439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440"/>
      <c r="CY17" s="441"/>
      <c r="CZ17" s="439"/>
      <c r="DA17" s="440"/>
      <c r="DB17" s="440"/>
      <c r="DC17" s="440"/>
      <c r="DD17" s="440"/>
      <c r="DE17" s="440"/>
      <c r="DF17" s="440"/>
      <c r="DG17" s="440"/>
      <c r="DH17" s="440"/>
      <c r="DI17" s="440"/>
      <c r="DJ17" s="441"/>
      <c r="DK17" s="439"/>
      <c r="DL17" s="440"/>
      <c r="DM17" s="440"/>
      <c r="DN17" s="440"/>
      <c r="DO17" s="440"/>
      <c r="DP17" s="440"/>
      <c r="DQ17" s="440"/>
      <c r="DR17" s="440"/>
      <c r="DS17" s="440"/>
      <c r="DT17" s="441"/>
    </row>
    <row r="18" spans="1:124" s="5" customFormat="1" ht="16.5" customHeight="1">
      <c r="A18" s="515" t="s">
        <v>18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7"/>
      <c r="BL18" s="447">
        <f>BL9+BL10+BL15+BL17</f>
        <v>200000</v>
      </c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9"/>
      <c r="BX18" s="447">
        <f>BX9+BX10+BX15+BX17</f>
        <v>200000</v>
      </c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9"/>
      <c r="CK18" s="447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9"/>
      <c r="CZ18" s="447"/>
      <c r="DA18" s="448"/>
      <c r="DB18" s="448"/>
      <c r="DC18" s="448"/>
      <c r="DD18" s="448"/>
      <c r="DE18" s="448"/>
      <c r="DF18" s="448"/>
      <c r="DG18" s="448"/>
      <c r="DH18" s="448"/>
      <c r="DI18" s="448"/>
      <c r="DJ18" s="449"/>
      <c r="DK18" s="447"/>
      <c r="DL18" s="448"/>
      <c r="DM18" s="448"/>
      <c r="DN18" s="448"/>
      <c r="DO18" s="448"/>
      <c r="DP18" s="448"/>
      <c r="DQ18" s="448"/>
      <c r="DR18" s="448"/>
      <c r="DS18" s="448"/>
      <c r="DT18" s="449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S21" sqref="S21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73</v>
      </c>
    </row>
    <row r="3" ht="12.75" customHeight="1"/>
    <row r="4" spans="1:44" s="15" customFormat="1" ht="11.25" customHeight="1">
      <c r="A4" s="521" t="s">
        <v>3</v>
      </c>
      <c r="B4" s="536"/>
      <c r="C4" s="521" t="s">
        <v>273</v>
      </c>
      <c r="D4" s="521" t="s">
        <v>74</v>
      </c>
      <c r="E4" s="521" t="s">
        <v>75</v>
      </c>
      <c r="F4" s="521" t="s">
        <v>76</v>
      </c>
      <c r="G4" s="521" t="s">
        <v>274</v>
      </c>
      <c r="H4" s="524" t="s">
        <v>0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65"/>
    </row>
    <row r="5" spans="1:44" s="15" customFormat="1" ht="84" customHeight="1">
      <c r="A5" s="522"/>
      <c r="B5" s="537"/>
      <c r="C5" s="522"/>
      <c r="D5" s="522"/>
      <c r="E5" s="522"/>
      <c r="F5" s="522"/>
      <c r="G5" s="522"/>
      <c r="H5" s="522" t="s">
        <v>217</v>
      </c>
      <c r="I5" s="522" t="s">
        <v>221</v>
      </c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30"/>
      <c r="X5" s="523" t="s">
        <v>19</v>
      </c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  <c r="AP5" s="527"/>
      <c r="AQ5" s="527"/>
      <c r="AR5" s="528"/>
    </row>
    <row r="6" spans="1:44" s="15" customFormat="1" ht="26.25" customHeight="1">
      <c r="A6" s="523"/>
      <c r="B6" s="528"/>
      <c r="C6" s="523"/>
      <c r="D6" s="523"/>
      <c r="E6" s="523"/>
      <c r="F6" s="523"/>
      <c r="G6" s="523"/>
      <c r="H6" s="272"/>
      <c r="I6" s="272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304"/>
      <c r="X6" s="524" t="s">
        <v>2</v>
      </c>
      <c r="Y6" s="525"/>
      <c r="Z6" s="525"/>
      <c r="AA6" s="525"/>
      <c r="AB6" s="525"/>
      <c r="AC6" s="525"/>
      <c r="AD6" s="525"/>
      <c r="AE6" s="525"/>
      <c r="AF6" s="525"/>
      <c r="AG6" s="525"/>
      <c r="AH6" s="526"/>
      <c r="AI6" s="524" t="s">
        <v>20</v>
      </c>
      <c r="AJ6" s="525"/>
      <c r="AK6" s="525"/>
      <c r="AL6" s="525"/>
      <c r="AM6" s="525"/>
      <c r="AN6" s="525"/>
      <c r="AO6" s="525"/>
      <c r="AP6" s="525"/>
      <c r="AQ6" s="525"/>
      <c r="AR6" s="526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518">
        <v>9</v>
      </c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20"/>
      <c r="X7" s="518">
        <v>10</v>
      </c>
      <c r="Y7" s="519"/>
      <c r="Z7" s="519"/>
      <c r="AA7" s="519"/>
      <c r="AB7" s="519"/>
      <c r="AC7" s="519"/>
      <c r="AD7" s="519"/>
      <c r="AE7" s="519"/>
      <c r="AF7" s="519"/>
      <c r="AG7" s="519"/>
      <c r="AH7" s="520"/>
      <c r="AI7" s="518">
        <v>11</v>
      </c>
      <c r="AJ7" s="519"/>
      <c r="AK7" s="519"/>
      <c r="AL7" s="519"/>
      <c r="AM7" s="519"/>
      <c r="AN7" s="519"/>
      <c r="AO7" s="519"/>
      <c r="AP7" s="519"/>
      <c r="AQ7" s="519"/>
      <c r="AR7" s="520"/>
    </row>
    <row r="8" spans="1:44" s="19" customFormat="1" ht="25.5">
      <c r="A8" s="10">
        <v>1</v>
      </c>
      <c r="B8" s="10" t="s">
        <v>303</v>
      </c>
      <c r="C8" s="11">
        <v>244</v>
      </c>
      <c r="D8" s="11" t="s">
        <v>302</v>
      </c>
      <c r="E8" s="12">
        <v>6895</v>
      </c>
      <c r="F8" s="13">
        <v>105</v>
      </c>
      <c r="G8" s="13">
        <f aca="true" t="shared" si="0" ref="G8:G14">E8*F8</f>
        <v>723975</v>
      </c>
      <c r="H8" s="114">
        <f aca="true" t="shared" si="1" ref="H8:H15">G8</f>
        <v>723975</v>
      </c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  <c r="X8" s="346"/>
      <c r="Y8" s="347"/>
      <c r="Z8" s="347"/>
      <c r="AA8" s="347"/>
      <c r="AB8" s="347"/>
      <c r="AC8" s="347"/>
      <c r="AD8" s="347"/>
      <c r="AE8" s="347"/>
      <c r="AF8" s="347"/>
      <c r="AG8" s="347"/>
      <c r="AH8" s="348"/>
      <c r="AI8" s="346"/>
      <c r="AJ8" s="347"/>
      <c r="AK8" s="347"/>
      <c r="AL8" s="347"/>
      <c r="AM8" s="347"/>
      <c r="AN8" s="347"/>
      <c r="AO8" s="347"/>
      <c r="AP8" s="347"/>
      <c r="AQ8" s="347"/>
      <c r="AR8" s="348"/>
    </row>
    <row r="9" spans="1:44" s="19" customFormat="1" ht="25.5">
      <c r="A9" s="10">
        <v>2</v>
      </c>
      <c r="B9" s="10" t="s">
        <v>304</v>
      </c>
      <c r="C9" s="11">
        <v>244</v>
      </c>
      <c r="D9" s="11" t="s">
        <v>302</v>
      </c>
      <c r="E9" s="12">
        <v>1</v>
      </c>
      <c r="F9" s="13">
        <v>25</v>
      </c>
      <c r="G9" s="13">
        <f t="shared" si="0"/>
        <v>25</v>
      </c>
      <c r="H9" s="114">
        <f t="shared" si="1"/>
        <v>25</v>
      </c>
      <c r="I9" s="346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8"/>
      <c r="X9" s="346"/>
      <c r="Y9" s="347"/>
      <c r="Z9" s="347"/>
      <c r="AA9" s="347"/>
      <c r="AB9" s="347"/>
      <c r="AC9" s="347"/>
      <c r="AD9" s="347"/>
      <c r="AE9" s="347"/>
      <c r="AF9" s="347"/>
      <c r="AG9" s="347"/>
      <c r="AH9" s="348"/>
      <c r="AI9" s="346"/>
      <c r="AJ9" s="347"/>
      <c r="AK9" s="347"/>
      <c r="AL9" s="347"/>
      <c r="AM9" s="347"/>
      <c r="AN9" s="347"/>
      <c r="AO9" s="347"/>
      <c r="AP9" s="347"/>
      <c r="AQ9" s="347"/>
      <c r="AR9" s="348"/>
    </row>
    <row r="10" spans="1:44" s="19" customFormat="1" ht="25.5">
      <c r="A10" s="10">
        <v>3</v>
      </c>
      <c r="B10" s="10" t="s">
        <v>304</v>
      </c>
      <c r="C10" s="11">
        <v>244</v>
      </c>
      <c r="D10" s="11" t="s">
        <v>302</v>
      </c>
      <c r="E10" s="12">
        <v>31000</v>
      </c>
      <c r="F10" s="13">
        <v>30</v>
      </c>
      <c r="G10" s="13">
        <f t="shared" si="0"/>
        <v>930000</v>
      </c>
      <c r="H10" s="114">
        <f t="shared" si="1"/>
        <v>930000</v>
      </c>
      <c r="I10" s="346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8"/>
      <c r="X10" s="346"/>
      <c r="Y10" s="347"/>
      <c r="Z10" s="347"/>
      <c r="AA10" s="347"/>
      <c r="AB10" s="347"/>
      <c r="AC10" s="347"/>
      <c r="AD10" s="347"/>
      <c r="AE10" s="347"/>
      <c r="AF10" s="347"/>
      <c r="AG10" s="347"/>
      <c r="AH10" s="348"/>
      <c r="AI10" s="346"/>
      <c r="AJ10" s="347"/>
      <c r="AK10" s="347"/>
      <c r="AL10" s="347"/>
      <c r="AM10" s="347"/>
      <c r="AN10" s="347"/>
      <c r="AO10" s="347"/>
      <c r="AP10" s="347"/>
      <c r="AQ10" s="347"/>
      <c r="AR10" s="348"/>
    </row>
    <row r="11" spans="1:44" s="19" customFormat="1" ht="25.5">
      <c r="A11" s="10">
        <v>4</v>
      </c>
      <c r="B11" s="10" t="s">
        <v>305</v>
      </c>
      <c r="C11" s="11">
        <v>244</v>
      </c>
      <c r="D11" s="11" t="s">
        <v>302</v>
      </c>
      <c r="E11" s="12">
        <v>400</v>
      </c>
      <c r="F11" s="13">
        <v>840</v>
      </c>
      <c r="G11" s="13">
        <f t="shared" si="0"/>
        <v>336000</v>
      </c>
      <c r="H11" s="114">
        <f t="shared" si="1"/>
        <v>336000</v>
      </c>
      <c r="I11" s="346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8"/>
      <c r="X11" s="346"/>
      <c r="Y11" s="347"/>
      <c r="Z11" s="347"/>
      <c r="AA11" s="347"/>
      <c r="AB11" s="347"/>
      <c r="AC11" s="347"/>
      <c r="AD11" s="347"/>
      <c r="AE11" s="347"/>
      <c r="AF11" s="347"/>
      <c r="AG11" s="347"/>
      <c r="AH11" s="348"/>
      <c r="AI11" s="346"/>
      <c r="AJ11" s="347"/>
      <c r="AK11" s="347"/>
      <c r="AL11" s="347"/>
      <c r="AM11" s="347"/>
      <c r="AN11" s="347"/>
      <c r="AO11" s="347"/>
      <c r="AP11" s="347"/>
      <c r="AQ11" s="347"/>
      <c r="AR11" s="348"/>
    </row>
    <row r="12" spans="1:44" s="19" customFormat="1" ht="38.25">
      <c r="A12" s="20" t="s">
        <v>11</v>
      </c>
      <c r="B12" s="10" t="s">
        <v>306</v>
      </c>
      <c r="C12" s="11">
        <v>247</v>
      </c>
      <c r="D12" s="11" t="s">
        <v>307</v>
      </c>
      <c r="E12" s="12">
        <v>325000</v>
      </c>
      <c r="F12" s="13">
        <v>12</v>
      </c>
      <c r="G12" s="77">
        <f t="shared" si="0"/>
        <v>3900000</v>
      </c>
      <c r="H12" s="114">
        <f t="shared" si="1"/>
        <v>3900000</v>
      </c>
      <c r="I12" s="346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8"/>
      <c r="X12" s="346"/>
      <c r="Y12" s="347"/>
      <c r="Z12" s="347"/>
      <c r="AA12" s="347"/>
      <c r="AB12" s="347"/>
      <c r="AC12" s="347"/>
      <c r="AD12" s="347"/>
      <c r="AE12" s="347"/>
      <c r="AF12" s="347"/>
      <c r="AG12" s="347"/>
      <c r="AH12" s="348"/>
      <c r="AI12" s="346"/>
      <c r="AJ12" s="347"/>
      <c r="AK12" s="347"/>
      <c r="AL12" s="347"/>
      <c r="AM12" s="347"/>
      <c r="AN12" s="347"/>
      <c r="AO12" s="347"/>
      <c r="AP12" s="347"/>
      <c r="AQ12" s="347"/>
      <c r="AR12" s="348"/>
    </row>
    <row r="13" spans="1:44" s="19" customFormat="1" ht="38.25">
      <c r="A13" s="20" t="s">
        <v>14</v>
      </c>
      <c r="B13" s="10" t="s">
        <v>308</v>
      </c>
      <c r="C13" s="11">
        <v>247</v>
      </c>
      <c r="D13" s="11" t="s">
        <v>309</v>
      </c>
      <c r="E13" s="12">
        <v>1802.5</v>
      </c>
      <c r="F13" s="13">
        <v>1600</v>
      </c>
      <c r="G13" s="77">
        <f t="shared" si="0"/>
        <v>2884000</v>
      </c>
      <c r="H13" s="114">
        <f t="shared" si="1"/>
        <v>2884000</v>
      </c>
      <c r="I13" s="346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8"/>
      <c r="X13" s="346"/>
      <c r="Y13" s="347"/>
      <c r="Z13" s="347"/>
      <c r="AA13" s="347"/>
      <c r="AB13" s="347"/>
      <c r="AC13" s="347"/>
      <c r="AD13" s="347"/>
      <c r="AE13" s="347"/>
      <c r="AF13" s="347"/>
      <c r="AG13" s="347"/>
      <c r="AH13" s="348"/>
      <c r="AI13" s="346"/>
      <c r="AJ13" s="347"/>
      <c r="AK13" s="347"/>
      <c r="AL13" s="347"/>
      <c r="AM13" s="347"/>
      <c r="AN13" s="347"/>
      <c r="AO13" s="347"/>
      <c r="AP13" s="347"/>
      <c r="AQ13" s="347"/>
      <c r="AR13" s="348"/>
    </row>
    <row r="14" spans="1:44" s="19" customFormat="1" ht="38.25">
      <c r="A14" s="20" t="s">
        <v>70</v>
      </c>
      <c r="B14" s="10" t="s">
        <v>310</v>
      </c>
      <c r="C14" s="11">
        <v>247</v>
      </c>
      <c r="D14" s="11" t="s">
        <v>311</v>
      </c>
      <c r="E14" s="12">
        <v>3600</v>
      </c>
      <c r="F14" s="13">
        <v>60</v>
      </c>
      <c r="G14" s="77">
        <f t="shared" si="0"/>
        <v>216000</v>
      </c>
      <c r="H14" s="114">
        <f t="shared" si="1"/>
        <v>216000</v>
      </c>
      <c r="I14" s="346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8"/>
      <c r="X14" s="346"/>
      <c r="Y14" s="347"/>
      <c r="Z14" s="347"/>
      <c r="AA14" s="347"/>
      <c r="AB14" s="347"/>
      <c r="AC14" s="347"/>
      <c r="AD14" s="347"/>
      <c r="AE14" s="347"/>
      <c r="AF14" s="347"/>
      <c r="AG14" s="347"/>
      <c r="AH14" s="348"/>
      <c r="AI14" s="346"/>
      <c r="AJ14" s="347"/>
      <c r="AK14" s="347"/>
      <c r="AL14" s="347"/>
      <c r="AM14" s="347"/>
      <c r="AN14" s="347"/>
      <c r="AO14" s="347"/>
      <c r="AP14" s="347"/>
      <c r="AQ14" s="347"/>
      <c r="AR14" s="348"/>
    </row>
    <row r="15" spans="1:44" s="106" customFormat="1" ht="16.5" customHeight="1">
      <c r="A15" s="534" t="s">
        <v>18</v>
      </c>
      <c r="B15" s="535"/>
      <c r="C15" s="535"/>
      <c r="D15" s="535"/>
      <c r="E15" s="535"/>
      <c r="F15" s="535"/>
      <c r="G15" s="132">
        <f>G8+G9+G10+G11+G12+G13+G14</f>
        <v>8990000</v>
      </c>
      <c r="H15" s="109">
        <f t="shared" si="1"/>
        <v>8990000</v>
      </c>
      <c r="I15" s="531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3"/>
      <c r="X15" s="531"/>
      <c r="Y15" s="532"/>
      <c r="Z15" s="532"/>
      <c r="AA15" s="532"/>
      <c r="AB15" s="532"/>
      <c r="AC15" s="532"/>
      <c r="AD15" s="532"/>
      <c r="AE15" s="532"/>
      <c r="AF15" s="532"/>
      <c r="AG15" s="532"/>
      <c r="AH15" s="533"/>
      <c r="AI15" s="531"/>
      <c r="AJ15" s="532"/>
      <c r="AK15" s="532"/>
      <c r="AL15" s="532"/>
      <c r="AM15" s="532"/>
      <c r="AN15" s="532"/>
      <c r="AO15" s="532"/>
      <c r="AP15" s="532"/>
      <c r="AQ15" s="532"/>
      <c r="AR15" s="533"/>
    </row>
  </sheetData>
  <sheetProtection/>
  <mergeCells count="41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1">
      <selection activeCell="G40" sqref="G40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77</v>
      </c>
    </row>
    <row r="3" ht="15" hidden="1"/>
    <row r="4" spans="1:9" s="15" customFormat="1" ht="12.75" hidden="1">
      <c r="A4" s="538" t="s">
        <v>3</v>
      </c>
      <c r="B4" s="538"/>
      <c r="C4" s="538"/>
      <c r="D4" s="538"/>
      <c r="E4" s="538"/>
      <c r="F4" s="538" t="s">
        <v>0</v>
      </c>
      <c r="G4" s="286"/>
      <c r="H4" s="286"/>
      <c r="I4" s="286"/>
    </row>
    <row r="5" spans="1:9" s="15" customFormat="1" ht="12.75" hidden="1">
      <c r="A5" s="538"/>
      <c r="B5" s="538"/>
      <c r="C5" s="538"/>
      <c r="D5" s="538"/>
      <c r="E5" s="538"/>
      <c r="F5" s="538" t="s">
        <v>218</v>
      </c>
      <c r="G5" s="538" t="s">
        <v>221</v>
      </c>
      <c r="H5" s="538" t="s">
        <v>19</v>
      </c>
      <c r="I5" s="538"/>
    </row>
    <row r="6" spans="1:9" s="15" customFormat="1" ht="25.5" hidden="1">
      <c r="A6" s="538"/>
      <c r="B6" s="538"/>
      <c r="C6" s="538"/>
      <c r="D6" s="538"/>
      <c r="E6" s="538"/>
      <c r="F6" s="286"/>
      <c r="G6" s="286"/>
      <c r="H6" s="99" t="s">
        <v>2</v>
      </c>
      <c r="I6" s="99" t="s">
        <v>34</v>
      </c>
    </row>
    <row r="7" spans="1:9" s="18" customFormat="1" ht="12.75" hidden="1">
      <c r="A7" s="100">
        <v>1</v>
      </c>
      <c r="B7" s="100"/>
      <c r="C7" s="100"/>
      <c r="D7" s="100"/>
      <c r="E7" s="100"/>
      <c r="F7" s="100">
        <v>6</v>
      </c>
      <c r="G7" s="100">
        <v>7</v>
      </c>
      <c r="H7" s="100">
        <v>8</v>
      </c>
      <c r="I7" s="100">
        <v>9</v>
      </c>
    </row>
    <row r="8" spans="1:9" s="19" customFormat="1" ht="25.5" hidden="1">
      <c r="A8" s="101" t="s">
        <v>7</v>
      </c>
      <c r="B8" s="11" t="s">
        <v>79</v>
      </c>
      <c r="C8" s="102"/>
      <c r="D8" s="102"/>
      <c r="E8" s="102"/>
      <c r="F8" s="102"/>
      <c r="G8" s="102"/>
      <c r="H8" s="102"/>
      <c r="I8" s="102"/>
    </row>
    <row r="9" spans="1:9" s="19" customFormat="1" ht="12.75" hidden="1">
      <c r="A9" s="101" t="s">
        <v>23</v>
      </c>
      <c r="B9" s="11" t="s">
        <v>53</v>
      </c>
      <c r="C9" s="102"/>
      <c r="D9" s="102"/>
      <c r="E9" s="102"/>
      <c r="F9" s="102" t="s">
        <v>1</v>
      </c>
      <c r="G9" s="102" t="s">
        <v>1</v>
      </c>
      <c r="H9" s="102" t="s">
        <v>1</v>
      </c>
      <c r="I9" s="102" t="s">
        <v>1</v>
      </c>
    </row>
    <row r="10" spans="1:9" s="19" customFormat="1" ht="12.75" hidden="1">
      <c r="A10" s="101"/>
      <c r="B10" s="11"/>
      <c r="C10" s="102"/>
      <c r="D10" s="102"/>
      <c r="E10" s="102"/>
      <c r="F10" s="102"/>
      <c r="G10" s="102"/>
      <c r="H10" s="102"/>
      <c r="I10" s="102"/>
    </row>
    <row r="11" spans="1:9" s="19" customFormat="1" ht="25.5" hidden="1">
      <c r="A11" s="101" t="s">
        <v>8</v>
      </c>
      <c r="B11" s="11" t="s">
        <v>80</v>
      </c>
      <c r="C11" s="102"/>
      <c r="D11" s="102"/>
      <c r="E11" s="102"/>
      <c r="F11" s="102"/>
      <c r="G11" s="102"/>
      <c r="H11" s="102"/>
      <c r="I11" s="102"/>
    </row>
    <row r="12" spans="1:9" s="19" customFormat="1" ht="12.75" hidden="1">
      <c r="A12" s="101" t="s">
        <v>26</v>
      </c>
      <c r="B12" s="11" t="s">
        <v>53</v>
      </c>
      <c r="C12" s="102"/>
      <c r="D12" s="102"/>
      <c r="E12" s="102"/>
      <c r="F12" s="102" t="s">
        <v>1</v>
      </c>
      <c r="G12" s="102" t="s">
        <v>1</v>
      </c>
      <c r="H12" s="102" t="s">
        <v>1</v>
      </c>
      <c r="I12" s="102" t="s">
        <v>1</v>
      </c>
    </row>
    <row r="13" spans="1:9" s="19" customFormat="1" ht="12.75" hidden="1">
      <c r="A13" s="101"/>
      <c r="B13" s="11"/>
      <c r="C13" s="102"/>
      <c r="D13" s="102"/>
      <c r="E13" s="102"/>
      <c r="F13" s="102"/>
      <c r="G13" s="102"/>
      <c r="H13" s="102"/>
      <c r="I13" s="102"/>
    </row>
    <row r="14" spans="1:9" s="19" customFormat="1" ht="12.75" hidden="1">
      <c r="A14" s="539" t="s">
        <v>18</v>
      </c>
      <c r="B14" s="540"/>
      <c r="C14" s="540"/>
      <c r="D14" s="540"/>
      <c r="E14" s="102"/>
      <c r="F14" s="102"/>
      <c r="G14" s="102"/>
      <c r="H14" s="102"/>
      <c r="I14" s="102"/>
    </row>
    <row r="15" ht="15" hidden="1"/>
    <row r="16" ht="15">
      <c r="A16" s="14" t="s">
        <v>81</v>
      </c>
    </row>
    <row r="18" spans="1:9" s="15" customFormat="1" ht="12.75">
      <c r="A18" s="538" t="s">
        <v>3</v>
      </c>
      <c r="B18" s="538"/>
      <c r="C18" s="538" t="s">
        <v>82</v>
      </c>
      <c r="D18" s="538" t="s">
        <v>83</v>
      </c>
      <c r="E18" s="538" t="s">
        <v>84</v>
      </c>
      <c r="F18" s="538" t="s">
        <v>0</v>
      </c>
      <c r="G18" s="286"/>
      <c r="H18" s="286"/>
      <c r="I18" s="286"/>
    </row>
    <row r="19" spans="1:9" s="15" customFormat="1" ht="60" customHeight="1">
      <c r="A19" s="538"/>
      <c r="B19" s="538"/>
      <c r="C19" s="538"/>
      <c r="D19" s="538"/>
      <c r="E19" s="538"/>
      <c r="F19" s="538" t="s">
        <v>218</v>
      </c>
      <c r="G19" s="538" t="s">
        <v>221</v>
      </c>
      <c r="H19" s="538" t="s">
        <v>19</v>
      </c>
      <c r="I19" s="538"/>
    </row>
    <row r="20" spans="1:9" s="15" customFormat="1" ht="25.5">
      <c r="A20" s="538"/>
      <c r="B20" s="538"/>
      <c r="C20" s="538"/>
      <c r="D20" s="538"/>
      <c r="E20" s="538"/>
      <c r="F20" s="286"/>
      <c r="G20" s="286"/>
      <c r="H20" s="99" t="s">
        <v>2</v>
      </c>
      <c r="I20" s="99" t="s">
        <v>34</v>
      </c>
    </row>
    <row r="21" spans="1:9" s="18" customFormat="1" ht="12.75">
      <c r="A21" s="100">
        <v>1</v>
      </c>
      <c r="B21" s="100"/>
      <c r="C21" s="100">
        <v>3</v>
      </c>
      <c r="D21" s="100">
        <v>4</v>
      </c>
      <c r="E21" s="100">
        <v>5</v>
      </c>
      <c r="F21" s="100">
        <v>6</v>
      </c>
      <c r="G21" s="100">
        <v>7</v>
      </c>
      <c r="H21" s="100">
        <v>8</v>
      </c>
      <c r="I21" s="100">
        <v>9</v>
      </c>
    </row>
    <row r="22" spans="1:11" s="106" customFormat="1" ht="25.5">
      <c r="A22" s="103" t="s">
        <v>7</v>
      </c>
      <c r="B22" s="11" t="s">
        <v>86</v>
      </c>
      <c r="C22" s="104">
        <v>12</v>
      </c>
      <c r="D22" s="104">
        <v>14000</v>
      </c>
      <c r="E22" s="104">
        <f>C22*D22</f>
        <v>168000</v>
      </c>
      <c r="F22" s="104">
        <f aca="true" t="shared" si="0" ref="F22:F40">E22</f>
        <v>168000</v>
      </c>
      <c r="G22" s="104"/>
      <c r="H22" s="104"/>
      <c r="I22" s="104"/>
      <c r="J22" s="105"/>
      <c r="K22" s="105"/>
    </row>
    <row r="23" spans="1:11" s="19" customFormat="1" ht="12.75">
      <c r="A23" s="107">
        <f>1+A22</f>
        <v>2</v>
      </c>
      <c r="B23" s="11" t="s">
        <v>504</v>
      </c>
      <c r="C23" s="104">
        <v>1</v>
      </c>
      <c r="D23" s="104">
        <v>370000</v>
      </c>
      <c r="E23" s="104">
        <f>C23*D23</f>
        <v>370000</v>
      </c>
      <c r="F23" s="104">
        <f t="shared" si="0"/>
        <v>370000</v>
      </c>
      <c r="G23" s="104"/>
      <c r="H23" s="104"/>
      <c r="I23" s="104"/>
      <c r="J23" s="108"/>
      <c r="K23" s="108"/>
    </row>
    <row r="24" spans="1:11" s="19" customFormat="1" ht="63.75">
      <c r="A24" s="107">
        <f aca="true" t="shared" si="1" ref="A24:A40">1+A23</f>
        <v>3</v>
      </c>
      <c r="B24" s="11" t="s">
        <v>87</v>
      </c>
      <c r="C24" s="104">
        <v>1</v>
      </c>
      <c r="D24" s="104">
        <v>84000</v>
      </c>
      <c r="E24" s="104">
        <f>C24*D24</f>
        <v>84000</v>
      </c>
      <c r="F24" s="104">
        <f t="shared" si="0"/>
        <v>84000</v>
      </c>
      <c r="G24" s="104"/>
      <c r="H24" s="104"/>
      <c r="I24" s="104"/>
      <c r="J24" s="108"/>
      <c r="K24" s="108"/>
    </row>
    <row r="25" spans="1:11" s="106" customFormat="1" ht="89.25">
      <c r="A25" s="107">
        <f t="shared" si="1"/>
        <v>4</v>
      </c>
      <c r="B25" s="11" t="s">
        <v>491</v>
      </c>
      <c r="C25" s="104">
        <v>1</v>
      </c>
      <c r="D25" s="104">
        <v>668326.68</v>
      </c>
      <c r="E25" s="104">
        <f>C25*D25</f>
        <v>668326.68</v>
      </c>
      <c r="F25" s="104">
        <f t="shared" si="0"/>
        <v>668326.68</v>
      </c>
      <c r="G25" s="104"/>
      <c r="H25" s="104"/>
      <c r="I25" s="104"/>
      <c r="J25" s="105"/>
      <c r="K25" s="105"/>
    </row>
    <row r="26" spans="1:11" s="106" customFormat="1" ht="25.5">
      <c r="A26" s="107">
        <f t="shared" si="1"/>
        <v>5</v>
      </c>
      <c r="B26" s="11" t="s">
        <v>495</v>
      </c>
      <c r="C26" s="104">
        <v>1</v>
      </c>
      <c r="D26" s="104">
        <v>125000</v>
      </c>
      <c r="E26" s="104">
        <f>C26*D26</f>
        <v>125000</v>
      </c>
      <c r="F26" s="104">
        <f t="shared" si="0"/>
        <v>125000</v>
      </c>
      <c r="G26" s="104"/>
      <c r="H26" s="104"/>
      <c r="I26" s="104"/>
      <c r="J26" s="105"/>
      <c r="K26" s="105"/>
    </row>
    <row r="27" spans="1:11" s="106" customFormat="1" ht="51">
      <c r="A27" s="107">
        <f t="shared" si="1"/>
        <v>6</v>
      </c>
      <c r="B27" s="11" t="s">
        <v>499</v>
      </c>
      <c r="C27" s="104">
        <v>1</v>
      </c>
      <c r="D27" s="104">
        <v>80000</v>
      </c>
      <c r="E27" s="104">
        <f>D27</f>
        <v>80000</v>
      </c>
      <c r="F27" s="104">
        <f t="shared" si="0"/>
        <v>80000</v>
      </c>
      <c r="G27" s="104"/>
      <c r="H27" s="104"/>
      <c r="I27" s="104"/>
      <c r="J27" s="105"/>
      <c r="K27" s="105"/>
    </row>
    <row r="28" spans="1:11" s="106" customFormat="1" ht="63.75">
      <c r="A28" s="107">
        <f t="shared" si="1"/>
        <v>7</v>
      </c>
      <c r="B28" s="11" t="s">
        <v>493</v>
      </c>
      <c r="C28" s="104">
        <v>1</v>
      </c>
      <c r="D28" s="104">
        <v>72000</v>
      </c>
      <c r="E28" s="104">
        <f aca="true" t="shared" si="2" ref="E28:E40">C28*D28</f>
        <v>72000</v>
      </c>
      <c r="F28" s="104">
        <f t="shared" si="0"/>
        <v>72000</v>
      </c>
      <c r="G28" s="104"/>
      <c r="H28" s="104"/>
      <c r="I28" s="104"/>
      <c r="J28" s="105"/>
      <c r="K28" s="105"/>
    </row>
    <row r="29" spans="1:11" s="106" customFormat="1" ht="25.5">
      <c r="A29" s="107">
        <f t="shared" si="1"/>
        <v>8</v>
      </c>
      <c r="B29" s="11" t="s">
        <v>496</v>
      </c>
      <c r="C29" s="104">
        <v>1</v>
      </c>
      <c r="D29" s="104">
        <v>154000</v>
      </c>
      <c r="E29" s="104">
        <f t="shared" si="2"/>
        <v>154000</v>
      </c>
      <c r="F29" s="104">
        <f t="shared" si="0"/>
        <v>154000</v>
      </c>
      <c r="G29" s="104"/>
      <c r="H29" s="104"/>
      <c r="I29" s="104"/>
      <c r="J29" s="105"/>
      <c r="K29" s="105"/>
    </row>
    <row r="30" spans="1:11" s="106" customFormat="1" ht="25.5">
      <c r="A30" s="107">
        <f t="shared" si="1"/>
        <v>9</v>
      </c>
      <c r="B30" s="11" t="s">
        <v>497</v>
      </c>
      <c r="C30" s="104">
        <v>1</v>
      </c>
      <c r="D30" s="104">
        <v>90000</v>
      </c>
      <c r="E30" s="104">
        <f t="shared" si="2"/>
        <v>90000</v>
      </c>
      <c r="F30" s="104">
        <f t="shared" si="0"/>
        <v>90000</v>
      </c>
      <c r="G30" s="104"/>
      <c r="H30" s="104"/>
      <c r="I30" s="104"/>
      <c r="J30" s="105"/>
      <c r="K30" s="105"/>
    </row>
    <row r="31" spans="1:11" s="106" customFormat="1" ht="25.5">
      <c r="A31" s="107">
        <f t="shared" si="1"/>
        <v>10</v>
      </c>
      <c r="B31" s="11" t="s">
        <v>498</v>
      </c>
      <c r="C31" s="104">
        <v>1</v>
      </c>
      <c r="D31" s="104">
        <v>60000</v>
      </c>
      <c r="E31" s="104">
        <f t="shared" si="2"/>
        <v>60000</v>
      </c>
      <c r="F31" s="104">
        <f t="shared" si="0"/>
        <v>60000</v>
      </c>
      <c r="G31" s="104"/>
      <c r="H31" s="104"/>
      <c r="I31" s="104"/>
      <c r="J31" s="105"/>
      <c r="K31" s="105"/>
    </row>
    <row r="32" spans="1:11" s="106" customFormat="1" ht="25.5">
      <c r="A32" s="107">
        <f t="shared" si="1"/>
        <v>11</v>
      </c>
      <c r="B32" s="11" t="s">
        <v>494</v>
      </c>
      <c r="C32" s="104">
        <v>1</v>
      </c>
      <c r="D32" s="104">
        <v>50000</v>
      </c>
      <c r="E32" s="104">
        <f t="shared" si="2"/>
        <v>50000</v>
      </c>
      <c r="F32" s="104">
        <f t="shared" si="0"/>
        <v>50000</v>
      </c>
      <c r="G32" s="104"/>
      <c r="H32" s="104"/>
      <c r="I32" s="104"/>
      <c r="J32" s="105"/>
      <c r="K32" s="105"/>
    </row>
    <row r="33" spans="1:11" s="19" customFormat="1" ht="89.25">
      <c r="A33" s="107">
        <f t="shared" si="1"/>
        <v>12</v>
      </c>
      <c r="B33" s="11" t="s">
        <v>490</v>
      </c>
      <c r="C33" s="104">
        <v>2</v>
      </c>
      <c r="D33" s="104">
        <v>97200</v>
      </c>
      <c r="E33" s="104">
        <f t="shared" si="2"/>
        <v>194400</v>
      </c>
      <c r="F33" s="104">
        <f t="shared" si="0"/>
        <v>194400</v>
      </c>
      <c r="G33" s="104"/>
      <c r="H33" s="104"/>
      <c r="I33" s="104"/>
      <c r="J33" s="108"/>
      <c r="K33" s="108"/>
    </row>
    <row r="34" spans="1:11" s="19" customFormat="1" ht="76.5">
      <c r="A34" s="107">
        <f t="shared" si="1"/>
        <v>13</v>
      </c>
      <c r="B34" s="11" t="s">
        <v>492</v>
      </c>
      <c r="C34" s="104">
        <v>1</v>
      </c>
      <c r="D34" s="104">
        <v>158400</v>
      </c>
      <c r="E34" s="104">
        <f t="shared" si="2"/>
        <v>158400</v>
      </c>
      <c r="F34" s="104">
        <f t="shared" si="0"/>
        <v>158400</v>
      </c>
      <c r="G34" s="104"/>
      <c r="H34" s="104"/>
      <c r="I34" s="104"/>
      <c r="J34" s="108"/>
      <c r="K34" s="108"/>
    </row>
    <row r="35" spans="1:11" s="19" customFormat="1" ht="63.75">
      <c r="A35" s="107">
        <f t="shared" si="1"/>
        <v>14</v>
      </c>
      <c r="B35" s="11" t="s">
        <v>500</v>
      </c>
      <c r="C35" s="104">
        <v>1</v>
      </c>
      <c r="D35" s="104">
        <v>41315</v>
      </c>
      <c r="E35" s="104">
        <f t="shared" si="2"/>
        <v>41315</v>
      </c>
      <c r="F35" s="104">
        <f t="shared" si="0"/>
        <v>41315</v>
      </c>
      <c r="G35" s="104"/>
      <c r="H35" s="104"/>
      <c r="I35" s="104"/>
      <c r="J35" s="108"/>
      <c r="K35" s="108"/>
    </row>
    <row r="36" spans="1:11" s="19" customFormat="1" ht="12.75">
      <c r="A36" s="107">
        <f t="shared" si="1"/>
        <v>15</v>
      </c>
      <c r="B36" s="11" t="s">
        <v>501</v>
      </c>
      <c r="C36" s="104">
        <v>2</v>
      </c>
      <c r="D36" s="104">
        <v>25000</v>
      </c>
      <c r="E36" s="104">
        <f t="shared" si="2"/>
        <v>50000</v>
      </c>
      <c r="F36" s="104">
        <f t="shared" si="0"/>
        <v>50000</v>
      </c>
      <c r="G36" s="104"/>
      <c r="H36" s="104"/>
      <c r="I36" s="104"/>
      <c r="J36" s="108"/>
      <c r="K36" s="108"/>
    </row>
    <row r="37" spans="1:11" s="19" customFormat="1" ht="12.75">
      <c r="A37" s="107">
        <f t="shared" si="1"/>
        <v>16</v>
      </c>
      <c r="B37" s="11" t="s">
        <v>502</v>
      </c>
      <c r="C37" s="104">
        <v>1</v>
      </c>
      <c r="D37" s="104">
        <v>30000</v>
      </c>
      <c r="E37" s="104">
        <f t="shared" si="2"/>
        <v>30000</v>
      </c>
      <c r="F37" s="104">
        <f t="shared" si="0"/>
        <v>30000</v>
      </c>
      <c r="G37" s="104"/>
      <c r="H37" s="104"/>
      <c r="I37" s="104"/>
      <c r="J37" s="108"/>
      <c r="K37" s="108"/>
    </row>
    <row r="38" spans="1:11" s="19" customFormat="1" ht="38.25">
      <c r="A38" s="107">
        <f t="shared" si="1"/>
        <v>17</v>
      </c>
      <c r="B38" s="11" t="s">
        <v>503</v>
      </c>
      <c r="C38" s="104">
        <v>1</v>
      </c>
      <c r="D38" s="104">
        <v>40000</v>
      </c>
      <c r="E38" s="104">
        <f t="shared" si="2"/>
        <v>40000</v>
      </c>
      <c r="F38" s="104">
        <f t="shared" si="0"/>
        <v>40000</v>
      </c>
      <c r="G38" s="104"/>
      <c r="H38" s="104"/>
      <c r="I38" s="104"/>
      <c r="J38" s="108"/>
      <c r="K38" s="108"/>
    </row>
    <row r="39" spans="1:11" s="19" customFormat="1" ht="12.75">
      <c r="A39" s="107">
        <f t="shared" si="1"/>
        <v>18</v>
      </c>
      <c r="B39" s="11" t="s">
        <v>505</v>
      </c>
      <c r="C39" s="104">
        <v>4</v>
      </c>
      <c r="D39" s="104">
        <f>E39/C39</f>
        <v>718989.58</v>
      </c>
      <c r="E39" s="104">
        <f>500000+2375958.32</f>
        <v>2875958.32</v>
      </c>
      <c r="F39" s="104">
        <f>E39-G39</f>
        <v>675958.3199999998</v>
      </c>
      <c r="G39" s="104">
        <f>1700000+500000</f>
        <v>2200000</v>
      </c>
      <c r="H39" s="104"/>
      <c r="I39" s="104"/>
      <c r="J39" s="108"/>
      <c r="K39" s="108"/>
    </row>
    <row r="40" spans="1:11" s="19" customFormat="1" ht="25.5">
      <c r="A40" s="107">
        <f t="shared" si="1"/>
        <v>19</v>
      </c>
      <c r="B40" s="11" t="s">
        <v>506</v>
      </c>
      <c r="C40" s="104">
        <v>1</v>
      </c>
      <c r="D40" s="104">
        <v>280000</v>
      </c>
      <c r="E40" s="104">
        <f t="shared" si="2"/>
        <v>280000</v>
      </c>
      <c r="F40" s="104">
        <f t="shared" si="0"/>
        <v>280000</v>
      </c>
      <c r="G40" s="104"/>
      <c r="H40" s="104"/>
      <c r="I40" s="104"/>
      <c r="J40" s="108"/>
      <c r="K40" s="108"/>
    </row>
    <row r="41" spans="1:11" s="19" customFormat="1" ht="12.75">
      <c r="A41" s="103"/>
      <c r="B41" s="11"/>
      <c r="C41" s="104"/>
      <c r="D41" s="104"/>
      <c r="E41" s="104"/>
      <c r="F41" s="104"/>
      <c r="G41" s="104"/>
      <c r="H41" s="104"/>
      <c r="I41" s="104"/>
      <c r="J41" s="108"/>
      <c r="K41" s="108"/>
    </row>
    <row r="42" spans="1:11" s="19" customFormat="1" ht="12.75">
      <c r="A42" s="103"/>
      <c r="B42" s="11"/>
      <c r="C42" s="104"/>
      <c r="D42" s="104"/>
      <c r="E42" s="104"/>
      <c r="F42" s="104"/>
      <c r="G42" s="104"/>
      <c r="H42" s="104"/>
      <c r="I42" s="104"/>
      <c r="J42" s="108"/>
      <c r="K42" s="108"/>
    </row>
    <row r="43" spans="1:9" s="106" customFormat="1" ht="12.75">
      <c r="A43" s="534" t="s">
        <v>18</v>
      </c>
      <c r="B43" s="535"/>
      <c r="C43" s="535"/>
      <c r="D43" s="535"/>
      <c r="E43" s="109">
        <f>SUM(E22:E42)</f>
        <v>5591400</v>
      </c>
      <c r="F43" s="109">
        <f>SUM(F22:F42)</f>
        <v>3391400</v>
      </c>
      <c r="G43" s="109">
        <f>G39</f>
        <v>2200000</v>
      </c>
      <c r="H43" s="110"/>
      <c r="I43" s="110"/>
    </row>
  </sheetData>
  <sheetProtection/>
  <mergeCells count="20"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2023-04-21T08:09:00Z</cp:lastPrinted>
  <dcterms:created xsi:type="dcterms:W3CDTF">2010-11-26T07:12:57Z</dcterms:created>
  <dcterms:modified xsi:type="dcterms:W3CDTF">2023-04-21T08:09:18Z</dcterms:modified>
  <cp:category/>
  <cp:version/>
  <cp:contentType/>
  <cp:contentStatus/>
</cp:coreProperties>
</file>